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1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3" i="1" l="1"/>
  <c r="D99" i="1"/>
  <c r="O55" i="1"/>
  <c r="G157" i="1" l="1"/>
  <c r="H157" i="1"/>
  <c r="K157" i="1"/>
  <c r="M157" i="1"/>
  <c r="N157" i="1"/>
  <c r="E157" i="1"/>
  <c r="O166" i="1"/>
  <c r="F167" i="1" l="1"/>
  <c r="G167" i="1"/>
  <c r="H167" i="1"/>
  <c r="I167" i="1"/>
  <c r="J167" i="1"/>
  <c r="K167" i="1"/>
  <c r="L167" i="1"/>
  <c r="M167" i="1"/>
  <c r="N167" i="1"/>
  <c r="E167" i="1"/>
  <c r="D167" i="1"/>
  <c r="E111" i="1" l="1"/>
  <c r="F111" i="1"/>
  <c r="G111" i="1"/>
  <c r="H111" i="1"/>
  <c r="I111" i="1"/>
  <c r="J111" i="1"/>
  <c r="K111" i="1"/>
  <c r="L111" i="1"/>
  <c r="M111" i="1"/>
  <c r="N111" i="1"/>
  <c r="D111" i="1"/>
  <c r="O65" i="1" l="1"/>
  <c r="O66" i="1"/>
  <c r="O71" i="1"/>
  <c r="O72" i="1"/>
  <c r="O60" i="1"/>
  <c r="O67" i="1" l="1"/>
  <c r="O73" i="1"/>
  <c r="F191" i="1"/>
  <c r="G191" i="1"/>
  <c r="H191" i="1"/>
  <c r="I191" i="1"/>
  <c r="J191" i="1"/>
  <c r="K191" i="1"/>
  <c r="L191" i="1"/>
  <c r="M191" i="1"/>
  <c r="N191" i="1"/>
  <c r="E191" i="1"/>
  <c r="O51" i="1"/>
  <c r="O48" i="1"/>
  <c r="O45" i="1"/>
  <c r="O44" i="1"/>
  <c r="O42" i="1"/>
  <c r="O41" i="1"/>
  <c r="O190" i="1"/>
  <c r="O189" i="1"/>
  <c r="O187" i="1"/>
  <c r="O186" i="1"/>
  <c r="O184" i="1"/>
  <c r="O183" i="1"/>
  <c r="O173" i="1"/>
  <c r="O172" i="1"/>
  <c r="O170" i="1"/>
  <c r="O169" i="1"/>
  <c r="O165" i="1"/>
  <c r="O167" i="1" s="1"/>
  <c r="O163" i="1"/>
  <c r="O162" i="1"/>
  <c r="O160" i="1"/>
  <c r="O159" i="1"/>
  <c r="O156" i="1"/>
  <c r="O155" i="1"/>
  <c r="O153" i="1"/>
  <c r="O152" i="1"/>
  <c r="O148" i="1"/>
  <c r="O147" i="1"/>
  <c r="O144" i="1"/>
  <c r="O143" i="1"/>
  <c r="O140" i="1"/>
  <c r="O139" i="1"/>
  <c r="O136" i="1"/>
  <c r="O135" i="1"/>
  <c r="O132" i="1"/>
  <c r="O131" i="1"/>
  <c r="O128" i="1"/>
  <c r="O127" i="1"/>
  <c r="O125" i="1"/>
  <c r="O124" i="1"/>
  <c r="O122" i="1"/>
  <c r="O121" i="1"/>
  <c r="O118" i="1"/>
  <c r="O117" i="1"/>
  <c r="O114" i="1"/>
  <c r="O113" i="1"/>
  <c r="O110" i="1"/>
  <c r="O109" i="1"/>
  <c r="O106" i="1"/>
  <c r="O105" i="1"/>
  <c r="O95" i="1"/>
  <c r="O94" i="1"/>
  <c r="O91" i="1"/>
  <c r="O89" i="1"/>
  <c r="O88" i="1"/>
  <c r="O86" i="1"/>
  <c r="O85" i="1"/>
  <c r="O83" i="1"/>
  <c r="O82" i="1"/>
  <c r="O80" i="1"/>
  <c r="O79" i="1"/>
  <c r="O59" i="1"/>
  <c r="O54" i="1"/>
  <c r="O53" i="1"/>
  <c r="O57" i="1"/>
  <c r="O58" i="1" s="1"/>
  <c r="O56" i="1"/>
  <c r="D55" i="1"/>
  <c r="O50" i="1"/>
  <c r="O47" i="1"/>
  <c r="O39" i="1"/>
  <c r="O38" i="1"/>
  <c r="O36" i="1"/>
  <c r="O35" i="1"/>
  <c r="O32" i="1"/>
  <c r="O33" i="1"/>
  <c r="O34" i="1" s="1"/>
  <c r="O27" i="1"/>
  <c r="O29" i="1"/>
  <c r="O30" i="1"/>
  <c r="O31" i="1" s="1"/>
  <c r="O26" i="1"/>
  <c r="O28" i="1" s="1"/>
  <c r="O24" i="1"/>
  <c r="O23" i="1"/>
  <c r="O18" i="1"/>
  <c r="O19" i="1" s="1"/>
  <c r="O17" i="1"/>
  <c r="O15" i="1"/>
  <c r="O14" i="1"/>
  <c r="O11" i="1"/>
  <c r="O9" i="1"/>
  <c r="O8" i="1"/>
  <c r="O6" i="1"/>
  <c r="O5" i="1"/>
  <c r="O111" i="1" l="1"/>
  <c r="F12" i="1" l="1"/>
  <c r="F13" i="1" s="1"/>
  <c r="G12" i="1"/>
  <c r="G13" i="1" s="1"/>
  <c r="H12" i="1"/>
  <c r="H13" i="1" s="1"/>
  <c r="I12" i="1"/>
  <c r="I13" i="1" s="1"/>
  <c r="J12" i="1"/>
  <c r="J13" i="1" s="1"/>
  <c r="K12" i="1"/>
  <c r="K13" i="1" s="1"/>
  <c r="L12" i="1"/>
  <c r="L13" i="1" s="1"/>
  <c r="M12" i="1"/>
  <c r="M13" i="1" s="1"/>
  <c r="N12" i="1"/>
  <c r="N13" i="1" s="1"/>
  <c r="E12" i="1"/>
  <c r="F16" i="1"/>
  <c r="G16" i="1"/>
  <c r="H16" i="1"/>
  <c r="I16" i="1"/>
  <c r="J16" i="1"/>
  <c r="K16" i="1"/>
  <c r="L16" i="1"/>
  <c r="M16" i="1"/>
  <c r="N16" i="1"/>
  <c r="E16" i="1"/>
  <c r="O96" i="1"/>
  <c r="O90" i="1"/>
  <c r="O87" i="1"/>
  <c r="O84" i="1"/>
  <c r="O81" i="1"/>
  <c r="N28" i="1"/>
  <c r="N10" i="1"/>
  <c r="F10" i="1"/>
  <c r="G10" i="1"/>
  <c r="H10" i="1"/>
  <c r="I10" i="1"/>
  <c r="J10" i="1"/>
  <c r="K10" i="1"/>
  <c r="L10" i="1"/>
  <c r="M10" i="1"/>
  <c r="E10" i="1"/>
  <c r="F96" i="1"/>
  <c r="G96" i="1"/>
  <c r="H96" i="1"/>
  <c r="I96" i="1"/>
  <c r="J96" i="1"/>
  <c r="K96" i="1"/>
  <c r="L96" i="1"/>
  <c r="M96" i="1"/>
  <c r="N96" i="1"/>
  <c r="E96" i="1"/>
  <c r="F93" i="1"/>
  <c r="G93" i="1"/>
  <c r="H93" i="1"/>
  <c r="I93" i="1"/>
  <c r="J93" i="1"/>
  <c r="K93" i="1"/>
  <c r="L93" i="1"/>
  <c r="M93" i="1"/>
  <c r="N93" i="1"/>
  <c r="E93" i="1"/>
  <c r="F90" i="1"/>
  <c r="G90" i="1"/>
  <c r="H90" i="1"/>
  <c r="I90" i="1"/>
  <c r="J90" i="1"/>
  <c r="K90" i="1"/>
  <c r="L90" i="1"/>
  <c r="M90" i="1"/>
  <c r="N90" i="1"/>
  <c r="E90" i="1"/>
  <c r="F87" i="1"/>
  <c r="G87" i="1"/>
  <c r="H87" i="1"/>
  <c r="I87" i="1"/>
  <c r="J87" i="1"/>
  <c r="K87" i="1"/>
  <c r="L87" i="1"/>
  <c r="M87" i="1"/>
  <c r="N87" i="1"/>
  <c r="E87" i="1"/>
  <c r="F84" i="1"/>
  <c r="G84" i="1"/>
  <c r="H84" i="1"/>
  <c r="I84" i="1"/>
  <c r="J84" i="1"/>
  <c r="K84" i="1"/>
  <c r="L84" i="1"/>
  <c r="M84" i="1"/>
  <c r="N84" i="1"/>
  <c r="E84" i="1"/>
  <c r="F81" i="1"/>
  <c r="G81" i="1"/>
  <c r="H81" i="1"/>
  <c r="I81" i="1"/>
  <c r="J81" i="1"/>
  <c r="K81" i="1"/>
  <c r="L81" i="1"/>
  <c r="M81" i="1"/>
  <c r="N81" i="1"/>
  <c r="E81" i="1"/>
  <c r="F58" i="1"/>
  <c r="G58" i="1"/>
  <c r="H58" i="1"/>
  <c r="I58" i="1"/>
  <c r="J58" i="1"/>
  <c r="K58" i="1"/>
  <c r="L58" i="1"/>
  <c r="M58" i="1"/>
  <c r="N58" i="1"/>
  <c r="E58" i="1"/>
  <c r="F55" i="1"/>
  <c r="G55" i="1"/>
  <c r="H55" i="1"/>
  <c r="I55" i="1"/>
  <c r="J55" i="1"/>
  <c r="K55" i="1"/>
  <c r="L55" i="1"/>
  <c r="M55" i="1"/>
  <c r="N55" i="1"/>
  <c r="E55" i="1"/>
  <c r="O92" i="1" l="1"/>
  <c r="O93" i="1" s="1"/>
  <c r="E13" i="1"/>
  <c r="O12" i="1"/>
  <c r="O10" i="1"/>
  <c r="F19" i="1"/>
  <c r="G19" i="1"/>
  <c r="H19" i="1"/>
  <c r="I19" i="1"/>
  <c r="J19" i="1"/>
  <c r="K19" i="1"/>
  <c r="L19" i="1"/>
  <c r="M19" i="1"/>
  <c r="N19" i="1"/>
  <c r="E19" i="1"/>
  <c r="F37" i="1"/>
  <c r="G37" i="1"/>
  <c r="H37" i="1"/>
  <c r="I37" i="1"/>
  <c r="J37" i="1"/>
  <c r="K37" i="1"/>
  <c r="L37" i="1"/>
  <c r="M37" i="1"/>
  <c r="N37" i="1"/>
  <c r="E37" i="1"/>
  <c r="F25" i="1"/>
  <c r="G25" i="1"/>
  <c r="H25" i="1"/>
  <c r="I25" i="1"/>
  <c r="J25" i="1"/>
  <c r="K25" i="1"/>
  <c r="L25" i="1"/>
  <c r="M25" i="1"/>
  <c r="N25" i="1"/>
  <c r="E25" i="1"/>
  <c r="F34" i="1"/>
  <c r="G34" i="1"/>
  <c r="H34" i="1"/>
  <c r="I34" i="1"/>
  <c r="J34" i="1"/>
  <c r="K34" i="1"/>
  <c r="L34" i="1"/>
  <c r="M34" i="1"/>
  <c r="N34" i="1"/>
  <c r="E34" i="1"/>
  <c r="F31" i="1"/>
  <c r="G31" i="1"/>
  <c r="H31" i="1"/>
  <c r="I31" i="1"/>
  <c r="J31" i="1"/>
  <c r="K31" i="1"/>
  <c r="L31" i="1"/>
  <c r="M31" i="1"/>
  <c r="N31" i="1"/>
  <c r="E31" i="1"/>
  <c r="F28" i="1"/>
  <c r="G28" i="1"/>
  <c r="H28" i="1"/>
  <c r="I28" i="1"/>
  <c r="J28" i="1"/>
  <c r="K28" i="1"/>
  <c r="L28" i="1"/>
  <c r="M28" i="1"/>
  <c r="E28" i="1"/>
  <c r="O141" i="1"/>
  <c r="O102" i="1"/>
  <c r="O101" i="1"/>
  <c r="O21" i="1"/>
  <c r="O20" i="1"/>
  <c r="O188" i="1" l="1"/>
  <c r="O126" i="1"/>
  <c r="O157" i="1"/>
  <c r="O129" i="1"/>
  <c r="O137" i="1"/>
  <c r="O164" i="1"/>
  <c r="O171" i="1"/>
  <c r="O185" i="1"/>
  <c r="O37" i="1"/>
  <c r="O43" i="1"/>
  <c r="O7" i="1"/>
  <c r="O154" i="1"/>
  <c r="O40" i="1"/>
  <c r="O25" i="1"/>
  <c r="O52" i="1"/>
  <c r="O61" i="1"/>
  <c r="O115" i="1"/>
  <c r="O123" i="1"/>
  <c r="O149" i="1"/>
  <c r="O174" i="1"/>
  <c r="O49" i="1"/>
  <c r="O145" i="1"/>
  <c r="O13" i="1"/>
  <c r="O107" i="1"/>
  <c r="O133" i="1"/>
  <c r="O161" i="1"/>
  <c r="O191" i="1"/>
  <c r="O16" i="1" l="1"/>
</calcChain>
</file>

<file path=xl/sharedStrings.xml><?xml version="1.0" encoding="utf-8"?>
<sst xmlns="http://schemas.openxmlformats.org/spreadsheetml/2006/main" count="356" uniqueCount="176">
  <si>
    <t>แบบฟอร์มที่ 5 แบบสรุปผลการดำเนินงานตัวชี้วัดที่เกี่ยวข้องตามแผนการตรวจราชการปี 2560</t>
  </si>
  <si>
    <t>ลำดับ</t>
  </si>
  <si>
    <t>ตัวชี้วัด/รายการข้อมูล</t>
  </si>
  <si>
    <t>รายการข้อมูล</t>
  </si>
  <si>
    <t>ภาพรวมอำเภอ</t>
  </si>
  <si>
    <t>5 เดือน</t>
  </si>
  <si>
    <t>คณะที่ 1 การส่งเสริมสุขภาพป้องกันโรคและการคุ้มครองผู้บริโภคด้านสุขภาพ</t>
  </si>
  <si>
    <t>การพัฒนาสุขภาพตามกลุ่มวัยและระบบควบคุมโรค</t>
  </si>
  <si>
    <t xml:space="preserve">อัตราส่วนการตายมารดาไทย ไม่เกิน 15 </t>
  </si>
  <si>
    <t>เป้าหมาย</t>
  </si>
  <si>
    <t>ต่อการเกิดมีชีพแสนคน</t>
  </si>
  <si>
    <t>ผลงาน</t>
  </si>
  <si>
    <t>(ปี 2560 ไม่เกิน 20 ต่อแสนเกิดมีชีพ)</t>
  </si>
  <si>
    <t>อัตรา / ร้อยละ</t>
  </si>
  <si>
    <t>ร้อยละของเด็กอายุ 0 – 5 ปี มีพัฒนาการสมวัย</t>
  </si>
  <si>
    <t>ร้อยละ 80</t>
  </si>
  <si>
    <t>ร้อยละของเด็กอายุ 9, 18, 30 และ 42 เดือน ทุกคนได้รับ</t>
  </si>
  <si>
    <t>การตรวจคัดกรองพัฒนาการและพบสงสัยล่าช้า</t>
  </si>
  <si>
    <t>(ตรวจครั้งแรก) ไม่น้อยกว่าร้อยละ 20</t>
  </si>
  <si>
    <t>ร้อยละของเด็กอายุ 9, 18, 30 และ 42 เดือนหมายถึง</t>
  </si>
  <si>
    <t>เด็กที่ตรวจคัดกรองพัฒนาการในครั้งแรกและพบสงสัยล่าช้าได้รับ</t>
  </si>
  <si>
    <t>การประเมินพัฒนาการซ้ำภายใน 30 วัน ไม่น้อยกว่าร้อยละ 90</t>
  </si>
  <si>
    <t>ทารกแรกเกิดน้ำหนักน้อยกว่า2,500 กรัม</t>
  </si>
  <si>
    <t>ไม่เกินร้อยละ 7</t>
  </si>
  <si>
    <t>ภาวะขาดออกซิเจนในทารกแรกเกิดระหว่างคลอด</t>
  </si>
  <si>
    <t>ไม่เกิน 25 ต่อการเกิดมีชีพพันคน</t>
  </si>
  <si>
    <t>ร้อยละทารกแรกเกิดจนถึงอายุต่ำกว่า 6 เดือน</t>
  </si>
  <si>
    <t>กินนมแม่อย่างเดียวไม่น้อยกว่าร้อยละ 30</t>
  </si>
  <si>
    <t>ร้อยละของเด็กอายุ 0-5 ปี สูงดีสมส่วน</t>
  </si>
  <si>
    <t>และส่วนสูงเฉลี่ยที่อายุ 5 ปี</t>
  </si>
  <si>
    <t>(ร้อยละ 51)</t>
  </si>
  <si>
    <t>ร้อยละของเด็กวัยเรียน สูงดีสมส่วน</t>
  </si>
  <si>
    <t>(ร้อยละ 66)</t>
  </si>
  <si>
    <t>ร้อยละเด็กกลุ่มอายุ 0-12 ปีฟันดีไม่มีผุ (cavity free)</t>
  </si>
  <si>
    <t>(ร้อยละ 52)</t>
  </si>
  <si>
    <t>อัตราการคลอดมีชีพในหญิงอายุ 15-19 ปี</t>
  </si>
  <si>
    <t>(ไม่เกิน 42 ต่อหญิง 15-19 ปีพันคน)</t>
  </si>
  <si>
    <t>(BSS) ในปี 2558)</t>
  </si>
  <si>
    <t>ร้อยละของตำบลที่มีระบบการส่งเสริมสุขภาพดูแล</t>
  </si>
  <si>
    <t xml:space="preserve">ผู้สูงอายุระยะยาว (Long Term Care) </t>
  </si>
  <si>
    <t>ในชุมชนผ่านเกณฑ์(ร้อยละ 50)</t>
  </si>
  <si>
    <t xml:space="preserve">ร้อยละของจังหวัดมีศูนย์ปฏิบัติการภาวะฉุกเฉิน (EOC) </t>
  </si>
  <si>
    <t>และทีมตระหนักรู้สถานการณ์ (SAT)</t>
  </si>
  <si>
    <t>ที่สามารถปฏิบัติงานได้จริง(ร้อยละ 80)</t>
  </si>
  <si>
    <t>อัตราความสำเร็จการรักษาผู้ป่วยวัณโรครายใหม่</t>
  </si>
  <si>
    <t>และกลับเป็นซ้ำ</t>
  </si>
  <si>
    <t>(ร้อยละ 85)</t>
  </si>
  <si>
    <t>อัตราการเสียชีวิตจากการจมน้ำของเด็ก</t>
  </si>
  <si>
    <t>อายุน้อยกว่า 15 ปี</t>
  </si>
  <si>
    <t>(&lt; 5.0 ต่อเด็กต่ำกว่า 15 ปีแสนคน)</t>
  </si>
  <si>
    <t>อัตราการเสียชีวิตจากการบาดเจ็บทางถนน</t>
  </si>
  <si>
    <t>(ลดลง 30%จากปี 2554ไม่เกิน 24.49 ต่อประชากรแสนคน)</t>
  </si>
  <si>
    <t>(ปี 60=ไม่เกิน 18 ต่อประชากรแสนคน)</t>
  </si>
  <si>
    <t>อัตราผู้ป่วยความดันโลหิตสูงรายใหม่</t>
  </si>
  <si>
    <t>(ลดHTรายใหม่ ร้อยละ 2.5 ต่อปี เทียบกับปี 2559)</t>
  </si>
  <si>
    <t>อัตราผู้ป่วยเบาหวานรายใหม่</t>
  </si>
  <si>
    <t>(ลดDMรายใหม่ ร้อยละ 5.0 ต่อปี เทียบกับปี 2559)</t>
  </si>
  <si>
    <t>ร้อยละของผลิตภัณฑ์อาหารสดและอาหารแปรรูป</t>
  </si>
  <si>
    <t>มีความปลอดภัย (ร้อยละ 80)</t>
  </si>
  <si>
    <t xml:space="preserve">ร้อยละของผู้ป่วยยาเสพติดที่หยุดเสพต่อเนื่อง 3 เดือน </t>
  </si>
  <si>
    <t>หลังจำหน่ายจากการบำบัดรักษา</t>
  </si>
  <si>
    <t>(3 month remission rate) (ร้อยละ 92)</t>
  </si>
  <si>
    <t>ร้อยละของผลิตภัณฑ์สุขภาพที่ได้รับการตรวจสอบ</t>
  </si>
  <si>
    <t>ได้มาตรฐานตามเกณฑ์ที่กำหนด</t>
  </si>
  <si>
    <t>(ร้อยละ 95)</t>
  </si>
  <si>
    <t>ร้อยละของสถานพยาบาลและสถานประกอบการ</t>
  </si>
  <si>
    <t>เพื่อสุขภาพผ่านเกณฑ์มาตรฐานตามที่กฎหมายกำหนด</t>
  </si>
  <si>
    <t>(กลุ่มที่ 1 ร้อยละ 100 กลุ่มที่ 2 ร้อยละ 60 เฉลี่ยร้อยละ 80)</t>
  </si>
  <si>
    <t>ร้อยละของโรงพยาบาลที่พัฒนาอนามัยสิ่งแวดล้อม</t>
  </si>
  <si>
    <t>ได้ตามเกณฑ์ GREEN&amp;CLEAN Hospital</t>
  </si>
  <si>
    <t>(ร้อยละ 75 ระดับพื้นฐาน)</t>
  </si>
  <si>
    <t>คณะที่ 2</t>
  </si>
  <si>
    <t>การพัฒนาระบบบริการ</t>
  </si>
  <si>
    <t>สาขาการพัฒนาระบบการแพทย์ปฐมภูมิ</t>
  </si>
  <si>
    <t>ร้อยละของคลินิกหมอครอบครัวที่เปิดดำเนินการ</t>
  </si>
  <si>
    <t>ในพื้นที่ (Primary Care Cluster)</t>
  </si>
  <si>
    <t>(ร้อยละ 90 ของพื้นที่เป้าหมาย)</t>
  </si>
  <si>
    <t>ร้อยละของผู้ป่วยความดันโลหิตสูงที่ควบคุมความดัน</t>
  </si>
  <si>
    <t>โลหิตได้ดี (มากกว่าหรือเท่ากับ ร้อยละ 50)</t>
  </si>
  <si>
    <t>ร้อยละของผู้ป่วยเบาหวานที่ควบคุมระดับน้ำตาล</t>
  </si>
  <si>
    <t>ในเลือดได้ดี (มากกว่าหรือเท่ากับ ร้อยละ 40)</t>
  </si>
  <si>
    <t>ร้อยละของผู้ที่ได้รับการคัดกรองโรคความดันโลหิตสูง</t>
  </si>
  <si>
    <t xml:space="preserve"> (มากกว่าหรือเท่ากับ ร้อยละ 90)</t>
  </si>
  <si>
    <t>ร้อยละของผู้ที่ได้รับการคัดกรองโรคเบาหวาน</t>
  </si>
  <si>
    <t>ร้อยละของผู้ป่วยความดันโลหิตสูงที่</t>
  </si>
  <si>
    <t>ขึ้นทะเบียนได้รับการประเมินโอกาสเสี่ยงต่อโรคหัวใจ</t>
  </si>
  <si>
    <t>และหลอดเลือด (CVD Risk) ≥ 80%</t>
  </si>
  <si>
    <t>ร้อยละของผู้ป่วยเบาหวานที่</t>
  </si>
  <si>
    <t>อัตราตายของผู้ป่วยโรคหลอดเลือดสมอง</t>
  </si>
  <si>
    <t>(น้อยกว่าร้อยละ 7)</t>
  </si>
  <si>
    <t>สาขาพัฒนาระบบบริการให้มีการใช้ยาอย่างสมเหตุผล (Service Plan : RDU)</t>
  </si>
  <si>
    <t>ร้อยละของโรงพยาบาลที่ใช้ยาอย่างสมเหตุผล</t>
  </si>
  <si>
    <t>(RDU1/RDU2 ขั้นที่ 1 ไม่น้อยกว่าร้อยละ 80 )</t>
  </si>
  <si>
    <t>สาขาทารกแรกเกิด</t>
  </si>
  <si>
    <t>อัตราตายทารกแรกเกิด อายุน้อยกว่า/เท่ากับ 28 วัน</t>
  </si>
  <si>
    <t>(≤ 4 : 1,000 การเกิด มีชีพ)</t>
  </si>
  <si>
    <t>สาขาแพทย์แผนไทยและการแพทย์ผสมผสาน</t>
  </si>
  <si>
    <t>ร้อยละของผู้ป่วยนอกได้รับบริการการแพทย์แผนไทย</t>
  </si>
  <si>
    <t>และการแพทย์ทางเลือกที่ได้มาตรฐาน (ร้อยละ 18.5)</t>
  </si>
  <si>
    <t>สาขาสุขภาพจิต จิตเวช และยาเสพติด</t>
  </si>
  <si>
    <t>อัตราการฆ่าตัวตายสำเร็จ</t>
  </si>
  <si>
    <t>(≤ 6.3 ต่อประชากรแสนคน)</t>
  </si>
  <si>
    <t>สาขาโรคหัวใจ</t>
  </si>
  <si>
    <t>อัตราตายจากโรคหลอดเลือดหัวใจ</t>
  </si>
  <si>
    <t>(ลดลงร้อยละ 28)</t>
  </si>
  <si>
    <r>
      <t xml:space="preserve">สาขามะเร็ง  </t>
    </r>
    <r>
      <rPr>
        <b/>
        <sz val="12"/>
        <rFont val="TH SarabunPSK"/>
        <family val="2"/>
      </rPr>
      <t>ลดระยะเวลารอคอย ผ่าตัด เคมีบำบัด รังสีรักษา ของมะเร็ง 5 อันดับแรก (ร้อยละ 80)</t>
    </r>
  </si>
  <si>
    <t>ร้อยละของผู้ป่วยที่ได้รับการรักษาด้วยการผ่าตัด</t>
  </si>
  <si>
    <t xml:space="preserve">ภายในระยะเวลา 4 สัปดาห์ ≥85% </t>
  </si>
  <si>
    <t>ร้อยละของผู้ป่วยที่ได้รับการรักษาด้วยเคมีบำบัด</t>
  </si>
  <si>
    <t xml:space="preserve">ภายในระยะเวลา  6 สัปดาห์ ≥85% </t>
  </si>
  <si>
    <t>ร้อยละของผู้ป่วยที่ได้รับการรักษาด้วยรังสีรักษา</t>
  </si>
  <si>
    <t>ภายในระยะเวลา 6 สัปดาห์ ≥85%</t>
  </si>
  <si>
    <t>สาขาโรคไต</t>
  </si>
  <si>
    <t xml:space="preserve">ร้อยละของผู้ป่วย CKD ที่มีอัตราการลดลงของ </t>
  </si>
  <si>
    <t>eGFR&lt;4 ml/min/1.73m2/yr ≥65%</t>
  </si>
  <si>
    <t>สาขาจักษุวิทยา</t>
  </si>
  <si>
    <t xml:space="preserve">ร้อยละผู้ป่วยตาบอดจากต้อกระจก (Blinding Cataract) </t>
  </si>
  <si>
    <t>ได้รับการผ่าตัดภายใน 30 วัน</t>
  </si>
  <si>
    <t>(ร้อยละ 80)</t>
  </si>
  <si>
    <t>สาขาปลูกถ่ายอวัยวะ</t>
  </si>
  <si>
    <t>จำนวนการปลูกถ่ายไตสำเร็จ</t>
  </si>
  <si>
    <t>(จำนวนปลูกถ่ายไตในประเทศรวม &gt;650 ราย)</t>
  </si>
  <si>
    <t>สาขาระบบบริการการแพทย์ฉุกเฉินครบวงจร และระบบการส่งต่อ</t>
  </si>
  <si>
    <t>ร้อยละของระบบ ECS คุณภาพในโรงพยาบาลระดับ</t>
  </si>
  <si>
    <t>F2 ขึ้นไป (ร้อยละ 60)</t>
  </si>
  <si>
    <t>อัตราตายจากการบาดเจ็บ (Trauma)</t>
  </si>
  <si>
    <t>(น้อยกว่า ร้อยละ 1)</t>
  </si>
  <si>
    <t>ร้อยละสถานพยาบาลที่ผ่านการรับรองมาตรฐาน HA</t>
  </si>
  <si>
    <t xml:space="preserve">(1) ร้อยละสถานพยาบาลที่ได้รับการรับรอง HA </t>
  </si>
  <si>
    <t>(ร้อยละ 63)</t>
  </si>
  <si>
    <t>ร้อยละของ รพ.สต. ในแต่ละอำเภอที่ผ่านเกณฑ์</t>
  </si>
  <si>
    <t>ระดับการพัฒนาคุณภาพ ร้อยละ 10</t>
  </si>
  <si>
    <t>คณะที่ 3    การบริหารทรัพยากรมนุษย์</t>
  </si>
  <si>
    <t>ระดับความสำเร็จของเขตสุขภาพที่มีการบริหารจัดการ</t>
  </si>
  <si>
    <t>ระบบการผลิตและพัฒนากำลังคนได้ตามเกณฑ์</t>
  </si>
  <si>
    <t>(ผ่านเกณฑ์ ทั้ง 5 องค์ประกอบที่ระดับคะแนน3)</t>
  </si>
  <si>
    <t xml:space="preserve">ร้อยละของหน่วยงานที่มีการนำดัชนีความสุขของ </t>
  </si>
  <si>
    <t>คนทำงาน (Happy Work Life Index)</t>
  </si>
  <si>
    <t>และCore Value“MOPH”ไปใช้ ร้อยละ 50</t>
  </si>
  <si>
    <t>ร้อยละของครอบครัวที่มีศักยภาพในการดูแลสุขภาพ</t>
  </si>
  <si>
    <t>ตนเองได้ตามเกณฑ์ที่กำหนด ร้อยละ 50</t>
  </si>
  <si>
    <t>(86,700 คน)</t>
  </si>
  <si>
    <t>คณะที่ 4    การบริหารจัดการ</t>
  </si>
  <si>
    <t>ร้อยละของหน่วยงานในสังกัดกระทรวงสาธารณสุข</t>
  </si>
  <si>
    <t>ผ่านเกณฑ์การประเมิน ITA ร้อยละ 85</t>
  </si>
  <si>
    <t xml:space="preserve">ร้อยละของการจัดซื้อร่วมของยา เวชภัณฑ์ที่ไม่ใช่ยา </t>
  </si>
  <si>
    <t>วัสดุวิทยาศาสตร์ และวัสดุทันตกรรม</t>
  </si>
  <si>
    <t>(ไม่น้อยกว่าร้อยละ 20)</t>
  </si>
  <si>
    <t>ร้อยละจังหวัด/หน่วยบริการผ่านเกณฑ์คุณภาพข้อมูล</t>
  </si>
  <si>
    <t xml:space="preserve">คุณภาพข้อมูลสาเหตุการตาย (Ill Defined)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</t>
  </si>
  <si>
    <t>ของจังหวัดไม่เกินร้อยละ 25 (หน่วยงาน 80%)</t>
  </si>
  <si>
    <t>คุณภาพข้อมูลบริการถูกต้องไม่น้อยกว่าร้อยละ 75</t>
  </si>
  <si>
    <t>(หน่วยงาน 80%)</t>
  </si>
  <si>
    <t>ร้อยละประชากรเข้าถึงบริการการแพทย์ฉุกเฉินปี2560</t>
  </si>
  <si>
    <t>(ไม่ต่ำกว่าร้อยละ 95.5)</t>
  </si>
  <si>
    <t>ร้อยละหน่วยบริการที่ประสบภาวะวิกฤติทางการเงิน</t>
  </si>
  <si>
    <t>(ไม่เกินร้อยละ 8)</t>
  </si>
  <si>
    <t>ร้อยละผลงานวิจัย/R2R ด้านสุขภาพที่ให้หน่วยงาน</t>
  </si>
  <si>
    <t>ต่างๆนำไปใช้ประโยชน์ ไม่ต่ำกว่าร้อยละ 20</t>
  </si>
  <si>
    <t>หมายเหตุ  รอบ 1 ผลงานรอบ 5 เดือน (ตค.59-กพ.60)</t>
  </si>
  <si>
    <t xml:space="preserve">               รอบ 2 ผลงานรอบ 10เดือน(ตค.59-กค.60)</t>
  </si>
  <si>
    <t>รพ.สต.ข้าวหลาม....</t>
  </si>
  <si>
    <t>รพ.สต...บึง..</t>
  </si>
  <si>
    <t>รพ.สต.โพนงาม.</t>
  </si>
  <si>
    <t>รพ.สต..สีถาน.</t>
  </si>
  <si>
    <t>รพ.สต.บ่อ.</t>
  </si>
  <si>
    <t>รพ.สต..สวนโคก...</t>
  </si>
  <si>
    <t>รพ.สต.นามล.</t>
  </si>
  <si>
    <t>รพ.สต.แปน..</t>
  </si>
  <si>
    <t>รพ.สต..ท่าเพลิง..</t>
  </si>
  <si>
    <t>รพ.สต..บัว..</t>
  </si>
  <si>
    <t>18/2</t>
  </si>
  <si>
    <t>9/0</t>
  </si>
  <si>
    <t>50.00/0.00</t>
  </si>
  <si>
    <t>รพ.กลส.</t>
  </si>
  <si>
    <t>สสอ.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</si>
</sst>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color theme="1"/>
      <name val="TH SarabunPSK"/>
      <family val="2"/>
    </font>
    <font>
      <sz val="10"/>
      <name val="TH SarabunPSK"/>
      <family val="2"/>
    </font>
    <font>
      <b/>
      <u/>
      <sz val="12"/>
      <name val="TH SarabunPSK"/>
      <family val="2"/>
    </font>
    <font>
      <sz val="12"/>
      <color rgb="FF333333"/>
      <name val="TH SarabunPSK"/>
      <family val="2"/>
    </font>
    <font>
      <sz val="12"/>
      <color rgb="FF000000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4" xfId="0" applyFont="1" applyBorder="1"/>
    <xf numFmtId="0" fontId="2" fillId="2" borderId="2" xfId="0" applyFont="1" applyFill="1" applyBorder="1" applyAlignment="1">
      <alignment horizontal="center" vertical="top"/>
    </xf>
    <xf numFmtId="3" fontId="5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2" xfId="0" applyFont="1" applyBorder="1"/>
    <xf numFmtId="3" fontId="2" fillId="4" borderId="9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6" fillId="0" borderId="8" xfId="0" applyFont="1" applyBorder="1"/>
    <xf numFmtId="0" fontId="1" fillId="2" borderId="3" xfId="0" applyFont="1" applyFill="1" applyBorder="1"/>
    <xf numFmtId="0" fontId="1" fillId="3" borderId="5" xfId="0" applyFont="1" applyFill="1" applyBorder="1"/>
    <xf numFmtId="3" fontId="2" fillId="3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1" fillId="0" borderId="5" xfId="0" applyFont="1" applyBorder="1"/>
    <xf numFmtId="0" fontId="2" fillId="0" borderId="5" xfId="0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2" xfId="0" applyFont="1" applyFill="1" applyBorder="1"/>
    <xf numFmtId="2" fontId="2" fillId="2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3" xfId="0" applyFont="1" applyFill="1" applyBorder="1" applyAlignment="1"/>
    <xf numFmtId="0" fontId="7" fillId="0" borderId="5" xfId="0" applyFont="1" applyBorder="1" applyAlignment="1"/>
    <xf numFmtId="3" fontId="7" fillId="0" borderId="5" xfId="0" applyNumberFormat="1" applyFont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7" fillId="2" borderId="10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1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8" fillId="6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/>
    <xf numFmtId="0" fontId="2" fillId="0" borderId="9" xfId="0" applyFont="1" applyBorder="1"/>
    <xf numFmtId="0" fontId="5" fillId="0" borderId="9" xfId="0" applyFont="1" applyBorder="1"/>
    <xf numFmtId="0" fontId="1" fillId="0" borderId="2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wrapText="1"/>
    </xf>
    <xf numFmtId="0" fontId="8" fillId="8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 shrinkToFit="1"/>
    </xf>
    <xf numFmtId="2" fontId="3" fillId="2" borderId="9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 wrapText="1"/>
    </xf>
    <xf numFmtId="4" fontId="2" fillId="9" borderId="9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 wrapText="1"/>
    </xf>
    <xf numFmtId="187" fontId="5" fillId="9" borderId="9" xfId="0" applyNumberFormat="1" applyFont="1" applyFill="1" applyBorder="1" applyAlignment="1">
      <alignment horizontal="center" vertical="center" wrapText="1"/>
    </xf>
    <xf numFmtId="3" fontId="6" fillId="9" borderId="9" xfId="0" applyNumberFormat="1" applyFont="1" applyFill="1" applyBorder="1" applyAlignment="1">
      <alignment horizontal="center" vertical="center" wrapText="1"/>
    </xf>
    <xf numFmtId="1" fontId="2" fillId="9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2" fillId="9" borderId="1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88" fontId="2" fillId="0" borderId="3" xfId="1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zoomScale="90" zoomScaleNormal="90" workbookViewId="0">
      <pane xSplit="2" ySplit="4" topLeftCell="C157" activePane="bottomRight" state="frozen"/>
      <selection pane="topRight" activeCell="C1" sqref="C1"/>
      <selection pane="bottomLeft" activeCell="A5" sqref="A5"/>
      <selection pane="bottomRight" activeCell="Q165" sqref="Q165"/>
    </sheetView>
  </sheetViews>
  <sheetFormatPr defaultRowHeight="15.75" x14ac:dyDescent="0.25"/>
  <cols>
    <col min="1" max="1" width="5.625" style="79" customWidth="1"/>
    <col min="2" max="2" width="31.125" style="1" customWidth="1"/>
    <col min="3" max="4" width="9.375" style="80" customWidth="1"/>
    <col min="5" max="14" width="8.625" style="81" customWidth="1"/>
    <col min="15" max="15" width="8.625" style="82" customWidth="1"/>
    <col min="16" max="16384" width="9" style="1"/>
  </cols>
  <sheetData>
    <row r="1" spans="1:15" ht="15.75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95" customHeight="1" x14ac:dyDescent="0.25">
      <c r="A2" s="133" t="s">
        <v>1</v>
      </c>
      <c r="B2" s="135" t="s">
        <v>2</v>
      </c>
      <c r="C2" s="135" t="s">
        <v>3</v>
      </c>
      <c r="D2" s="102" t="s">
        <v>174</v>
      </c>
      <c r="E2" s="109" t="s">
        <v>161</v>
      </c>
      <c r="F2" s="109" t="s">
        <v>162</v>
      </c>
      <c r="G2" s="109" t="s">
        <v>163</v>
      </c>
      <c r="H2" s="109" t="s">
        <v>164</v>
      </c>
      <c r="I2" s="109" t="s">
        <v>165</v>
      </c>
      <c r="J2" s="109" t="s">
        <v>168</v>
      </c>
      <c r="K2" s="109" t="s">
        <v>169</v>
      </c>
      <c r="L2" s="109" t="s">
        <v>170</v>
      </c>
      <c r="M2" s="109" t="s">
        <v>167</v>
      </c>
      <c r="N2" s="109" t="s">
        <v>166</v>
      </c>
      <c r="O2" s="83" t="s">
        <v>4</v>
      </c>
    </row>
    <row r="3" spans="1:15" ht="15.95" customHeight="1" x14ac:dyDescent="0.25">
      <c r="A3" s="134"/>
      <c r="B3" s="136"/>
      <c r="C3" s="136"/>
      <c r="D3" s="99" t="s">
        <v>5</v>
      </c>
      <c r="E3" s="2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2" t="s">
        <v>5</v>
      </c>
      <c r="L3" s="2" t="s">
        <v>5</v>
      </c>
      <c r="M3" s="2" t="s">
        <v>5</v>
      </c>
      <c r="N3" s="2" t="s">
        <v>5</v>
      </c>
      <c r="O3" s="3" t="s">
        <v>5</v>
      </c>
    </row>
    <row r="4" spans="1:15" s="9" customFormat="1" ht="15.95" customHeight="1" x14ac:dyDescent="0.2">
      <c r="A4" s="4" t="s">
        <v>6</v>
      </c>
      <c r="B4" s="5" t="s">
        <v>7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5.95" customHeight="1" x14ac:dyDescent="0.25">
      <c r="A5" s="10">
        <v>1</v>
      </c>
      <c r="B5" s="11" t="s">
        <v>8</v>
      </c>
      <c r="C5" s="12" t="s">
        <v>9</v>
      </c>
      <c r="D5" s="12">
        <v>200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110">
        <f>SUM(D5:N5)</f>
        <v>200</v>
      </c>
    </row>
    <row r="6" spans="1:15" ht="15.95" customHeight="1" x14ac:dyDescent="0.25">
      <c r="A6" s="14"/>
      <c r="B6" s="15" t="s">
        <v>10</v>
      </c>
      <c r="C6" s="12" t="s">
        <v>11</v>
      </c>
      <c r="D6" s="12">
        <v>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110">
        <f>SUM(D6:N6)</f>
        <v>0</v>
      </c>
    </row>
    <row r="7" spans="1:15" ht="15.95" customHeight="1" x14ac:dyDescent="0.25">
      <c r="A7" s="16"/>
      <c r="B7" s="17" t="s">
        <v>12</v>
      </c>
      <c r="C7" s="12" t="s">
        <v>13</v>
      </c>
      <c r="D7" s="12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111">
        <f>O6/O5*100000</f>
        <v>0</v>
      </c>
    </row>
    <row r="8" spans="1:15" ht="15.95" customHeight="1" x14ac:dyDescent="0.25">
      <c r="A8" s="19">
        <v>2</v>
      </c>
      <c r="B8" s="20" t="s">
        <v>14</v>
      </c>
      <c r="C8" s="21" t="s">
        <v>9</v>
      </c>
      <c r="D8" s="21">
        <v>126</v>
      </c>
      <c r="E8" s="101">
        <v>47</v>
      </c>
      <c r="F8" s="101">
        <v>59</v>
      </c>
      <c r="G8" s="101">
        <v>42</v>
      </c>
      <c r="H8" s="101">
        <v>104</v>
      </c>
      <c r="I8" s="101">
        <v>33</v>
      </c>
      <c r="J8" s="101">
        <v>35</v>
      </c>
      <c r="K8" s="101">
        <v>34</v>
      </c>
      <c r="L8" s="101">
        <v>26</v>
      </c>
      <c r="M8" s="101">
        <v>19</v>
      </c>
      <c r="N8" s="101">
        <v>7</v>
      </c>
      <c r="O8" s="110">
        <f>SUM(D8:N8)</f>
        <v>532</v>
      </c>
    </row>
    <row r="9" spans="1:15" ht="15.95" customHeight="1" x14ac:dyDescent="0.25">
      <c r="A9" s="22"/>
      <c r="B9" s="15" t="s">
        <v>15</v>
      </c>
      <c r="C9" s="21" t="s">
        <v>11</v>
      </c>
      <c r="D9" s="21">
        <v>80</v>
      </c>
      <c r="E9" s="101">
        <v>38</v>
      </c>
      <c r="F9" s="101">
        <v>58</v>
      </c>
      <c r="G9" s="101">
        <v>37</v>
      </c>
      <c r="H9" s="101">
        <v>76</v>
      </c>
      <c r="I9" s="101">
        <v>25</v>
      </c>
      <c r="J9" s="101">
        <v>29</v>
      </c>
      <c r="K9" s="101">
        <v>33</v>
      </c>
      <c r="L9" s="101">
        <v>19</v>
      </c>
      <c r="M9" s="101">
        <v>13</v>
      </c>
      <c r="N9" s="101">
        <v>6</v>
      </c>
      <c r="O9" s="110">
        <f>SUM(D9:N9)</f>
        <v>414</v>
      </c>
    </row>
    <row r="10" spans="1:15" ht="15.95" customHeight="1" x14ac:dyDescent="0.25">
      <c r="A10" s="16"/>
      <c r="B10" s="17"/>
      <c r="C10" s="21" t="s">
        <v>13</v>
      </c>
      <c r="D10" s="103">
        <v>63.492063492063494</v>
      </c>
      <c r="E10" s="18">
        <f>SUM(E9*100/E8)</f>
        <v>80.851063829787236</v>
      </c>
      <c r="F10" s="18">
        <f t="shared" ref="F10:O10" si="0">SUM(F9*100/F8)</f>
        <v>98.305084745762713</v>
      </c>
      <c r="G10" s="18">
        <f t="shared" si="0"/>
        <v>88.095238095238102</v>
      </c>
      <c r="H10" s="18">
        <f t="shared" si="0"/>
        <v>73.07692307692308</v>
      </c>
      <c r="I10" s="18">
        <f t="shared" si="0"/>
        <v>75.757575757575751</v>
      </c>
      <c r="J10" s="18">
        <f t="shared" si="0"/>
        <v>82.857142857142861</v>
      </c>
      <c r="K10" s="18">
        <f t="shared" si="0"/>
        <v>97.058823529411768</v>
      </c>
      <c r="L10" s="18">
        <f t="shared" si="0"/>
        <v>73.07692307692308</v>
      </c>
      <c r="M10" s="18">
        <f t="shared" si="0"/>
        <v>68.421052631578945</v>
      </c>
      <c r="N10" s="18">
        <f t="shared" si="0"/>
        <v>85.714285714285708</v>
      </c>
      <c r="O10" s="112">
        <f t="shared" si="0"/>
        <v>77.819548872180448</v>
      </c>
    </row>
    <row r="11" spans="1:15" ht="15.95" customHeight="1" x14ac:dyDescent="0.25">
      <c r="A11" s="22"/>
      <c r="B11" s="15" t="s">
        <v>16</v>
      </c>
      <c r="C11" s="21" t="s">
        <v>9</v>
      </c>
      <c r="D11" s="21">
        <v>168</v>
      </c>
      <c r="E11" s="101">
        <v>47</v>
      </c>
      <c r="F11" s="101">
        <v>59</v>
      </c>
      <c r="G11" s="101">
        <v>42</v>
      </c>
      <c r="H11" s="101">
        <v>104</v>
      </c>
      <c r="I11" s="101">
        <v>33</v>
      </c>
      <c r="J11" s="101">
        <v>35</v>
      </c>
      <c r="K11" s="101">
        <v>34</v>
      </c>
      <c r="L11" s="101">
        <v>26</v>
      </c>
      <c r="M11" s="101">
        <v>19</v>
      </c>
      <c r="N11" s="101">
        <v>7</v>
      </c>
      <c r="O11" s="110">
        <f>SUM(D11:N11)</f>
        <v>574</v>
      </c>
    </row>
    <row r="12" spans="1:15" ht="15.95" customHeight="1" x14ac:dyDescent="0.25">
      <c r="A12" s="22"/>
      <c r="B12" s="15" t="s">
        <v>17</v>
      </c>
      <c r="C12" s="21" t="s">
        <v>11</v>
      </c>
      <c r="D12" s="21">
        <v>63</v>
      </c>
      <c r="E12" s="90">
        <f>SUM(E8-E9)</f>
        <v>9</v>
      </c>
      <c r="F12" s="90">
        <f t="shared" ref="F12:N12" si="1">SUM(F8-F9)</f>
        <v>1</v>
      </c>
      <c r="G12" s="90">
        <f t="shared" si="1"/>
        <v>5</v>
      </c>
      <c r="H12" s="90">
        <f t="shared" si="1"/>
        <v>28</v>
      </c>
      <c r="I12" s="90">
        <f t="shared" si="1"/>
        <v>8</v>
      </c>
      <c r="J12" s="90">
        <f t="shared" si="1"/>
        <v>6</v>
      </c>
      <c r="K12" s="90">
        <f t="shared" si="1"/>
        <v>1</v>
      </c>
      <c r="L12" s="90">
        <f t="shared" si="1"/>
        <v>7</v>
      </c>
      <c r="M12" s="90">
        <f t="shared" si="1"/>
        <v>6</v>
      </c>
      <c r="N12" s="90">
        <f t="shared" si="1"/>
        <v>1</v>
      </c>
      <c r="O12" s="110">
        <f>SUM(D12:N12)</f>
        <v>135</v>
      </c>
    </row>
    <row r="13" spans="1:15" ht="15.95" customHeight="1" x14ac:dyDescent="0.25">
      <c r="A13" s="16"/>
      <c r="B13" s="17" t="s">
        <v>18</v>
      </c>
      <c r="C13" s="21" t="s">
        <v>13</v>
      </c>
      <c r="D13" s="21">
        <v>37.5</v>
      </c>
      <c r="E13" s="18">
        <f>SUM(E12*100/E11)</f>
        <v>19.148936170212767</v>
      </c>
      <c r="F13" s="18">
        <f t="shared" ref="F13:N13" si="2">SUM(F12*100/F11)</f>
        <v>1.6949152542372881</v>
      </c>
      <c r="G13" s="18">
        <f t="shared" si="2"/>
        <v>11.904761904761905</v>
      </c>
      <c r="H13" s="18">
        <f t="shared" si="2"/>
        <v>26.923076923076923</v>
      </c>
      <c r="I13" s="18">
        <f t="shared" si="2"/>
        <v>24.242424242424242</v>
      </c>
      <c r="J13" s="18">
        <f t="shared" si="2"/>
        <v>17.142857142857142</v>
      </c>
      <c r="K13" s="18">
        <f t="shared" si="2"/>
        <v>2.9411764705882355</v>
      </c>
      <c r="L13" s="18">
        <f t="shared" si="2"/>
        <v>26.923076923076923</v>
      </c>
      <c r="M13" s="18">
        <f t="shared" si="2"/>
        <v>31.578947368421051</v>
      </c>
      <c r="N13" s="18">
        <f t="shared" si="2"/>
        <v>14.285714285714286</v>
      </c>
      <c r="O13" s="111">
        <f>O12/O11*100</f>
        <v>23.519163763066203</v>
      </c>
    </row>
    <row r="14" spans="1:15" ht="15.95" customHeight="1" x14ac:dyDescent="0.25">
      <c r="A14" s="22"/>
      <c r="B14" s="15" t="s">
        <v>19</v>
      </c>
      <c r="C14" s="21" t="s">
        <v>9</v>
      </c>
      <c r="D14" s="21">
        <v>126</v>
      </c>
      <c r="E14" s="101">
        <v>47</v>
      </c>
      <c r="F14" s="101">
        <v>59</v>
      </c>
      <c r="G14" s="101">
        <v>42</v>
      </c>
      <c r="H14" s="101">
        <v>104</v>
      </c>
      <c r="I14" s="101">
        <v>33</v>
      </c>
      <c r="J14" s="101">
        <v>35</v>
      </c>
      <c r="K14" s="101">
        <v>34</v>
      </c>
      <c r="L14" s="101">
        <v>26</v>
      </c>
      <c r="M14" s="101">
        <v>19</v>
      </c>
      <c r="N14" s="101">
        <v>7</v>
      </c>
      <c r="O14" s="110">
        <f>SUM(D14:N14)</f>
        <v>532</v>
      </c>
    </row>
    <row r="15" spans="1:15" ht="15.95" customHeight="1" x14ac:dyDescent="0.25">
      <c r="A15" s="22"/>
      <c r="B15" s="23" t="s">
        <v>20</v>
      </c>
      <c r="C15" s="21" t="s">
        <v>11</v>
      </c>
      <c r="D15" s="21">
        <v>95</v>
      </c>
      <c r="E15" s="101">
        <v>42</v>
      </c>
      <c r="F15" s="101">
        <v>58</v>
      </c>
      <c r="G15" s="101">
        <v>41</v>
      </c>
      <c r="H15" s="101">
        <v>95</v>
      </c>
      <c r="I15" s="101">
        <v>28</v>
      </c>
      <c r="J15" s="101">
        <v>29</v>
      </c>
      <c r="K15" s="101">
        <v>33</v>
      </c>
      <c r="L15" s="101">
        <v>23</v>
      </c>
      <c r="M15" s="101">
        <v>13</v>
      </c>
      <c r="N15" s="101">
        <v>6</v>
      </c>
      <c r="O15" s="110">
        <f>SUM(D15:N15)</f>
        <v>463</v>
      </c>
    </row>
    <row r="16" spans="1:15" ht="15.95" customHeight="1" x14ac:dyDescent="0.25">
      <c r="A16" s="16"/>
      <c r="B16" s="24" t="s">
        <v>21</v>
      </c>
      <c r="C16" s="21" t="s">
        <v>13</v>
      </c>
      <c r="D16" s="103">
        <v>75.396825396825392</v>
      </c>
      <c r="E16" s="18">
        <f>SUM(E15*100/E14)</f>
        <v>89.361702127659569</v>
      </c>
      <c r="F16" s="18">
        <f t="shared" ref="F16:O16" si="3">SUM(F15*100/F14)</f>
        <v>98.305084745762713</v>
      </c>
      <c r="G16" s="18">
        <f t="shared" si="3"/>
        <v>97.61904761904762</v>
      </c>
      <c r="H16" s="18">
        <f t="shared" si="3"/>
        <v>91.34615384615384</v>
      </c>
      <c r="I16" s="18">
        <f t="shared" si="3"/>
        <v>84.848484848484844</v>
      </c>
      <c r="J16" s="18">
        <f t="shared" si="3"/>
        <v>82.857142857142861</v>
      </c>
      <c r="K16" s="18">
        <f t="shared" si="3"/>
        <v>97.058823529411768</v>
      </c>
      <c r="L16" s="18">
        <f t="shared" si="3"/>
        <v>88.461538461538467</v>
      </c>
      <c r="M16" s="18">
        <f t="shared" si="3"/>
        <v>68.421052631578945</v>
      </c>
      <c r="N16" s="18">
        <f t="shared" si="3"/>
        <v>85.714285714285708</v>
      </c>
      <c r="O16" s="112">
        <f t="shared" si="3"/>
        <v>87.030075187969928</v>
      </c>
    </row>
    <row r="17" spans="1:15" x14ac:dyDescent="0.25">
      <c r="A17" s="22"/>
      <c r="B17" s="15" t="s">
        <v>22</v>
      </c>
      <c r="C17" s="21" t="s">
        <v>9</v>
      </c>
      <c r="D17" s="21">
        <v>29</v>
      </c>
      <c r="E17" s="90">
        <v>12</v>
      </c>
      <c r="F17" s="90">
        <v>22</v>
      </c>
      <c r="G17" s="90">
        <v>6</v>
      </c>
      <c r="H17" s="90">
        <v>35</v>
      </c>
      <c r="I17" s="93">
        <v>27</v>
      </c>
      <c r="J17" s="90">
        <v>8</v>
      </c>
      <c r="K17" s="92">
        <v>18</v>
      </c>
      <c r="L17" s="90">
        <v>11</v>
      </c>
      <c r="M17" s="90">
        <v>5</v>
      </c>
      <c r="N17" s="90">
        <v>15</v>
      </c>
      <c r="O17" s="110">
        <f>SUM(D17:N17)</f>
        <v>188</v>
      </c>
    </row>
    <row r="18" spans="1:15" x14ac:dyDescent="0.25">
      <c r="A18" s="22"/>
      <c r="B18" s="15" t="s">
        <v>23</v>
      </c>
      <c r="C18" s="21" t="s">
        <v>11</v>
      </c>
      <c r="D18" s="21">
        <v>1</v>
      </c>
      <c r="E18" s="13">
        <v>0</v>
      </c>
      <c r="F18" s="13">
        <v>0</v>
      </c>
      <c r="G18" s="13">
        <v>0</v>
      </c>
      <c r="H18" s="13">
        <v>4</v>
      </c>
      <c r="I18" s="13">
        <v>2</v>
      </c>
      <c r="J18" s="13">
        <v>0</v>
      </c>
      <c r="K18" s="13">
        <v>0</v>
      </c>
      <c r="L18" s="13">
        <v>0</v>
      </c>
      <c r="M18" s="13">
        <v>1</v>
      </c>
      <c r="N18" s="13">
        <v>0</v>
      </c>
      <c r="O18" s="110">
        <f>SUM(D18:N18)</f>
        <v>8</v>
      </c>
    </row>
    <row r="19" spans="1:15" x14ac:dyDescent="0.25">
      <c r="A19" s="16"/>
      <c r="B19" s="17"/>
      <c r="C19" s="21" t="s">
        <v>13</v>
      </c>
      <c r="D19" s="103">
        <v>3.4482758620689653</v>
      </c>
      <c r="E19" s="18">
        <f>SUM(E18*100/E17)</f>
        <v>0</v>
      </c>
      <c r="F19" s="18">
        <f t="shared" ref="F19:O19" si="4">SUM(F18*100/F17)</f>
        <v>0</v>
      </c>
      <c r="G19" s="18">
        <f t="shared" si="4"/>
        <v>0</v>
      </c>
      <c r="H19" s="18">
        <f t="shared" si="4"/>
        <v>11.428571428571429</v>
      </c>
      <c r="I19" s="18">
        <f t="shared" si="4"/>
        <v>7.4074074074074074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8">
        <f t="shared" si="4"/>
        <v>20</v>
      </c>
      <c r="N19" s="18">
        <f t="shared" si="4"/>
        <v>0</v>
      </c>
      <c r="O19" s="111">
        <f t="shared" si="4"/>
        <v>4.2553191489361701</v>
      </c>
    </row>
    <row r="20" spans="1:15" x14ac:dyDescent="0.25">
      <c r="A20" s="22"/>
      <c r="B20" s="15" t="s">
        <v>24</v>
      </c>
      <c r="C20" s="21" t="s">
        <v>9</v>
      </c>
      <c r="D20" s="21"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10">
        <f>E20+F20+G20+N20</f>
        <v>0</v>
      </c>
    </row>
    <row r="21" spans="1:15" x14ac:dyDescent="0.25">
      <c r="A21" s="22"/>
      <c r="B21" s="15" t="s">
        <v>25</v>
      </c>
      <c r="C21" s="21" t="s">
        <v>11</v>
      </c>
      <c r="D21" s="21"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10">
        <f>E21+F21+G21+N21</f>
        <v>0</v>
      </c>
    </row>
    <row r="22" spans="1:15" x14ac:dyDescent="0.25">
      <c r="A22" s="16"/>
      <c r="B22" s="17"/>
      <c r="C22" s="21" t="s">
        <v>13</v>
      </c>
      <c r="D22" s="21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12">
        <v>0</v>
      </c>
    </row>
    <row r="23" spans="1:15" x14ac:dyDescent="0.25">
      <c r="A23" s="22"/>
      <c r="B23" s="15" t="s">
        <v>26</v>
      </c>
      <c r="C23" s="21" t="s">
        <v>9</v>
      </c>
      <c r="D23" s="21">
        <v>28</v>
      </c>
      <c r="E23" s="90">
        <v>6</v>
      </c>
      <c r="F23" s="90">
        <v>22</v>
      </c>
      <c r="G23" s="90">
        <v>6</v>
      </c>
      <c r="H23" s="90">
        <v>35</v>
      </c>
      <c r="I23" s="93">
        <v>27</v>
      </c>
      <c r="J23" s="90">
        <v>7</v>
      </c>
      <c r="K23" s="92">
        <v>22</v>
      </c>
      <c r="L23" s="90">
        <v>8</v>
      </c>
      <c r="M23" s="90">
        <v>5</v>
      </c>
      <c r="N23" s="90">
        <v>6</v>
      </c>
      <c r="O23" s="110">
        <f>SUM(D23:N23)</f>
        <v>172</v>
      </c>
    </row>
    <row r="24" spans="1:15" x14ac:dyDescent="0.25">
      <c r="A24" s="22"/>
      <c r="B24" s="15" t="s">
        <v>27</v>
      </c>
      <c r="C24" s="21" t="s">
        <v>11</v>
      </c>
      <c r="D24" s="21">
        <v>12</v>
      </c>
      <c r="E24" s="90">
        <v>5</v>
      </c>
      <c r="F24" s="90">
        <v>15</v>
      </c>
      <c r="G24" s="90">
        <v>4</v>
      </c>
      <c r="H24" s="90">
        <v>22</v>
      </c>
      <c r="I24" s="93">
        <v>18</v>
      </c>
      <c r="J24" s="90">
        <v>5</v>
      </c>
      <c r="K24" s="92">
        <v>16</v>
      </c>
      <c r="L24" s="90">
        <v>7</v>
      </c>
      <c r="M24" s="90">
        <v>5</v>
      </c>
      <c r="N24" s="90">
        <v>5</v>
      </c>
      <c r="O24" s="110">
        <f>SUM(D24:N24)</f>
        <v>114</v>
      </c>
    </row>
    <row r="25" spans="1:15" x14ac:dyDescent="0.25">
      <c r="A25" s="22"/>
      <c r="B25" s="15"/>
      <c r="C25" s="21" t="s">
        <v>13</v>
      </c>
      <c r="D25" s="103">
        <v>42.857142857142854</v>
      </c>
      <c r="E25" s="18">
        <f>SUM(E24*100/E23)</f>
        <v>83.333333333333329</v>
      </c>
      <c r="F25" s="18">
        <f t="shared" ref="F25:N25" si="5">SUM(F24*100/F23)</f>
        <v>68.181818181818187</v>
      </c>
      <c r="G25" s="18">
        <f t="shared" si="5"/>
        <v>66.666666666666671</v>
      </c>
      <c r="H25" s="18">
        <f t="shared" si="5"/>
        <v>62.857142857142854</v>
      </c>
      <c r="I25" s="18">
        <f t="shared" si="5"/>
        <v>66.666666666666671</v>
      </c>
      <c r="J25" s="18">
        <f t="shared" si="5"/>
        <v>71.428571428571431</v>
      </c>
      <c r="K25" s="18">
        <f t="shared" si="5"/>
        <v>72.727272727272734</v>
      </c>
      <c r="L25" s="18">
        <f t="shared" si="5"/>
        <v>87.5</v>
      </c>
      <c r="M25" s="18">
        <f t="shared" si="5"/>
        <v>100</v>
      </c>
      <c r="N25" s="18">
        <f t="shared" si="5"/>
        <v>83.333333333333329</v>
      </c>
      <c r="O25" s="111">
        <f>O24/O23*100</f>
        <v>66.279069767441854</v>
      </c>
    </row>
    <row r="26" spans="1:15" x14ac:dyDescent="0.25">
      <c r="A26" s="25">
        <v>3</v>
      </c>
      <c r="B26" s="20" t="s">
        <v>28</v>
      </c>
      <c r="C26" s="21" t="s">
        <v>9</v>
      </c>
      <c r="D26" s="21">
        <v>675</v>
      </c>
      <c r="E26" s="86">
        <v>621</v>
      </c>
      <c r="F26" s="87">
        <v>426</v>
      </c>
      <c r="G26" s="87">
        <v>789</v>
      </c>
      <c r="H26" s="87">
        <v>831</v>
      </c>
      <c r="I26" s="88">
        <v>1103</v>
      </c>
      <c r="J26" s="87">
        <v>361</v>
      </c>
      <c r="K26" s="87">
        <v>231</v>
      </c>
      <c r="L26" s="87">
        <v>454</v>
      </c>
      <c r="M26" s="87">
        <v>504</v>
      </c>
      <c r="N26" s="94">
        <v>675</v>
      </c>
      <c r="O26" s="110">
        <f>SUM(D26:N26)</f>
        <v>6670</v>
      </c>
    </row>
    <row r="27" spans="1:15" x14ac:dyDescent="0.25">
      <c r="A27" s="27"/>
      <c r="B27" s="15" t="s">
        <v>29</v>
      </c>
      <c r="C27" s="21" t="s">
        <v>11</v>
      </c>
      <c r="D27" s="21">
        <v>589</v>
      </c>
      <c r="E27" s="89">
        <v>333</v>
      </c>
      <c r="F27" s="86">
        <v>112</v>
      </c>
      <c r="G27" s="86">
        <v>412</v>
      </c>
      <c r="H27" s="86">
        <v>641</v>
      </c>
      <c r="I27" s="86">
        <v>532</v>
      </c>
      <c r="J27" s="86">
        <v>139</v>
      </c>
      <c r="K27" s="86">
        <v>127</v>
      </c>
      <c r="L27" s="86">
        <v>93</v>
      </c>
      <c r="M27" s="86">
        <v>260</v>
      </c>
      <c r="N27" s="94">
        <v>589</v>
      </c>
      <c r="O27" s="110">
        <f>SUM(D27:N27)</f>
        <v>3827</v>
      </c>
    </row>
    <row r="28" spans="1:15" x14ac:dyDescent="0.25">
      <c r="A28" s="28"/>
      <c r="B28" s="17" t="s">
        <v>30</v>
      </c>
      <c r="C28" s="21" t="s">
        <v>13</v>
      </c>
      <c r="D28" s="103">
        <v>87.259259259259252</v>
      </c>
      <c r="E28" s="84">
        <f>SUM(E27*100/E26)</f>
        <v>53.623188405797102</v>
      </c>
      <c r="F28" s="84">
        <f t="shared" ref="F28:O28" si="6">SUM(F27*100/F26)</f>
        <v>26.291079812206572</v>
      </c>
      <c r="G28" s="84">
        <f t="shared" si="6"/>
        <v>52.217997465145757</v>
      </c>
      <c r="H28" s="84">
        <f t="shared" si="6"/>
        <v>77.135980746089047</v>
      </c>
      <c r="I28" s="84">
        <f t="shared" si="6"/>
        <v>48.232094288304623</v>
      </c>
      <c r="J28" s="84">
        <f t="shared" si="6"/>
        <v>38.504155124653742</v>
      </c>
      <c r="K28" s="84">
        <f t="shared" si="6"/>
        <v>54.978354978354979</v>
      </c>
      <c r="L28" s="84">
        <f t="shared" si="6"/>
        <v>20.484581497797357</v>
      </c>
      <c r="M28" s="84">
        <f t="shared" si="6"/>
        <v>51.587301587301589</v>
      </c>
      <c r="N28" s="84">
        <f t="shared" si="6"/>
        <v>87.259259259259252</v>
      </c>
      <c r="O28" s="113">
        <f t="shared" si="6"/>
        <v>57.376311844077961</v>
      </c>
    </row>
    <row r="29" spans="1:15" x14ac:dyDescent="0.25">
      <c r="A29" s="29">
        <v>4</v>
      </c>
      <c r="B29" s="20" t="s">
        <v>31</v>
      </c>
      <c r="C29" s="21" t="s">
        <v>9</v>
      </c>
      <c r="D29" s="21">
        <v>1954</v>
      </c>
      <c r="E29" s="26">
        <v>302</v>
      </c>
      <c r="F29" s="13">
        <v>82</v>
      </c>
      <c r="G29" s="13">
        <v>616</v>
      </c>
      <c r="H29" s="13">
        <v>623</v>
      </c>
      <c r="I29" s="13">
        <v>893</v>
      </c>
      <c r="J29" s="13">
        <v>830</v>
      </c>
      <c r="K29" s="13">
        <v>280</v>
      </c>
      <c r="L29" s="13">
        <v>452</v>
      </c>
      <c r="M29" s="13">
        <v>286</v>
      </c>
      <c r="N29" s="13">
        <v>239</v>
      </c>
      <c r="O29" s="110">
        <f>SUM(D29:N29)</f>
        <v>6557</v>
      </c>
    </row>
    <row r="30" spans="1:15" x14ac:dyDescent="0.25">
      <c r="A30" s="30"/>
      <c r="B30" s="15" t="s">
        <v>32</v>
      </c>
      <c r="C30" s="21" t="s">
        <v>11</v>
      </c>
      <c r="D30" s="21">
        <v>1660</v>
      </c>
      <c r="E30" s="26">
        <v>190</v>
      </c>
      <c r="F30" s="13">
        <v>74</v>
      </c>
      <c r="G30" s="13">
        <v>480</v>
      </c>
      <c r="H30" s="13">
        <v>518</v>
      </c>
      <c r="I30" s="13">
        <v>728</v>
      </c>
      <c r="J30" s="13">
        <v>702</v>
      </c>
      <c r="K30" s="13">
        <v>206</v>
      </c>
      <c r="L30" s="13">
        <v>325</v>
      </c>
      <c r="M30" s="13">
        <v>229</v>
      </c>
      <c r="N30" s="13">
        <v>197</v>
      </c>
      <c r="O30" s="110">
        <f>SUM(D30:N30)</f>
        <v>5309</v>
      </c>
    </row>
    <row r="31" spans="1:15" x14ac:dyDescent="0.25">
      <c r="A31" s="31"/>
      <c r="B31" s="17"/>
      <c r="C31" s="21" t="s">
        <v>13</v>
      </c>
      <c r="D31" s="103">
        <v>84.953940634595696</v>
      </c>
      <c r="E31" s="85">
        <f>SUM(E30*100/E29)</f>
        <v>62.913907284768214</v>
      </c>
      <c r="F31" s="85">
        <f t="shared" ref="F31:N31" si="7">SUM(F30*100/F29)</f>
        <v>90.243902439024396</v>
      </c>
      <c r="G31" s="85">
        <f t="shared" si="7"/>
        <v>77.922077922077918</v>
      </c>
      <c r="H31" s="85">
        <f t="shared" si="7"/>
        <v>83.146067415730343</v>
      </c>
      <c r="I31" s="85">
        <f t="shared" si="7"/>
        <v>81.522956326987682</v>
      </c>
      <c r="J31" s="85">
        <f t="shared" si="7"/>
        <v>84.578313253012041</v>
      </c>
      <c r="K31" s="85">
        <f t="shared" si="7"/>
        <v>73.571428571428569</v>
      </c>
      <c r="L31" s="85">
        <f t="shared" si="7"/>
        <v>71.902654867256643</v>
      </c>
      <c r="M31" s="85">
        <f t="shared" si="7"/>
        <v>80.069930069930066</v>
      </c>
      <c r="N31" s="85">
        <f t="shared" si="7"/>
        <v>82.426778242677827</v>
      </c>
      <c r="O31" s="111">
        <f>O30/O29*100</f>
        <v>80.966905597071843</v>
      </c>
    </row>
    <row r="32" spans="1:15" x14ac:dyDescent="0.25">
      <c r="A32" s="29">
        <v>5</v>
      </c>
      <c r="B32" s="32" t="s">
        <v>33</v>
      </c>
      <c r="C32" s="21" t="s">
        <v>9</v>
      </c>
      <c r="D32" s="21">
        <v>160</v>
      </c>
      <c r="E32" s="90">
        <v>39</v>
      </c>
      <c r="F32" s="91">
        <v>56</v>
      </c>
      <c r="G32" s="90">
        <v>75</v>
      </c>
      <c r="H32" s="92">
        <v>79</v>
      </c>
      <c r="I32" s="93">
        <v>82</v>
      </c>
      <c r="J32" s="90">
        <v>82</v>
      </c>
      <c r="K32" s="90">
        <v>35</v>
      </c>
      <c r="L32" s="90">
        <v>50</v>
      </c>
      <c r="M32" s="90">
        <v>31</v>
      </c>
      <c r="N32" s="90">
        <v>33</v>
      </c>
      <c r="O32" s="110">
        <f>SUM(D32:N32)</f>
        <v>722</v>
      </c>
    </row>
    <row r="33" spans="1:15" x14ac:dyDescent="0.25">
      <c r="A33" s="30"/>
      <c r="B33" s="33" t="s">
        <v>34</v>
      </c>
      <c r="C33" s="21" t="s">
        <v>11</v>
      </c>
      <c r="D33" s="21">
        <v>96</v>
      </c>
      <c r="E33" s="90">
        <v>28</v>
      </c>
      <c r="F33" s="91">
        <v>41</v>
      </c>
      <c r="G33" s="90">
        <v>42</v>
      </c>
      <c r="H33" s="92">
        <v>65</v>
      </c>
      <c r="I33" s="93">
        <v>46</v>
      </c>
      <c r="J33" s="90">
        <v>41</v>
      </c>
      <c r="K33" s="90">
        <v>20</v>
      </c>
      <c r="L33" s="90">
        <v>36</v>
      </c>
      <c r="M33" s="90">
        <v>17</v>
      </c>
      <c r="N33" s="90">
        <v>24</v>
      </c>
      <c r="O33" s="110">
        <f>SUM(D33:N33)</f>
        <v>456</v>
      </c>
    </row>
    <row r="34" spans="1:15" x14ac:dyDescent="0.25">
      <c r="A34" s="31"/>
      <c r="B34" s="17"/>
      <c r="C34" s="21" t="s">
        <v>13</v>
      </c>
      <c r="D34" s="21">
        <v>60</v>
      </c>
      <c r="E34" s="85">
        <f>SUM(E33*100/E32)</f>
        <v>71.794871794871796</v>
      </c>
      <c r="F34" s="85">
        <f t="shared" ref="F34:N34" si="8">SUM(F33*100/F32)</f>
        <v>73.214285714285708</v>
      </c>
      <c r="G34" s="85">
        <f t="shared" si="8"/>
        <v>56</v>
      </c>
      <c r="H34" s="85">
        <f t="shared" si="8"/>
        <v>82.278481012658233</v>
      </c>
      <c r="I34" s="85">
        <f t="shared" si="8"/>
        <v>56.097560975609753</v>
      </c>
      <c r="J34" s="85">
        <f t="shared" si="8"/>
        <v>50</v>
      </c>
      <c r="K34" s="85">
        <f t="shared" si="8"/>
        <v>57.142857142857146</v>
      </c>
      <c r="L34" s="85">
        <f t="shared" si="8"/>
        <v>72</v>
      </c>
      <c r="M34" s="85">
        <f t="shared" si="8"/>
        <v>54.838709677419352</v>
      </c>
      <c r="N34" s="85">
        <f t="shared" si="8"/>
        <v>72.727272727272734</v>
      </c>
      <c r="O34" s="111">
        <f>O33/O32*100</f>
        <v>63.157894736842103</v>
      </c>
    </row>
    <row r="35" spans="1:15" x14ac:dyDescent="0.25">
      <c r="A35" s="29">
        <v>6</v>
      </c>
      <c r="B35" s="20" t="s">
        <v>35</v>
      </c>
      <c r="C35" s="21" t="s">
        <v>9</v>
      </c>
      <c r="D35" s="21">
        <v>485</v>
      </c>
      <c r="E35" s="90">
        <v>12</v>
      </c>
      <c r="F35" s="90">
        <v>22</v>
      </c>
      <c r="G35" s="90">
        <v>6</v>
      </c>
      <c r="H35" s="90">
        <v>35</v>
      </c>
      <c r="I35" s="93">
        <v>27</v>
      </c>
      <c r="J35" s="90">
        <v>8</v>
      </c>
      <c r="K35" s="92">
        <v>18</v>
      </c>
      <c r="L35" s="90">
        <v>11</v>
      </c>
      <c r="M35" s="90">
        <v>5</v>
      </c>
      <c r="N35" s="90">
        <v>15</v>
      </c>
      <c r="O35" s="110">
        <f>SUM(D35:N35)</f>
        <v>644</v>
      </c>
    </row>
    <row r="36" spans="1:15" x14ac:dyDescent="0.25">
      <c r="A36" s="30"/>
      <c r="B36" s="15" t="s">
        <v>36</v>
      </c>
      <c r="C36" s="21" t="s">
        <v>11</v>
      </c>
      <c r="D36" s="21">
        <v>6</v>
      </c>
      <c r="E36" s="90">
        <v>1</v>
      </c>
      <c r="F36" s="90">
        <v>5</v>
      </c>
      <c r="G36" s="90">
        <v>0</v>
      </c>
      <c r="H36" s="90">
        <v>3</v>
      </c>
      <c r="I36" s="93">
        <v>1</v>
      </c>
      <c r="J36" s="90">
        <v>2</v>
      </c>
      <c r="K36" s="92">
        <v>2</v>
      </c>
      <c r="L36" s="90">
        <v>2</v>
      </c>
      <c r="M36" s="90">
        <v>2</v>
      </c>
      <c r="N36" s="90">
        <v>2</v>
      </c>
      <c r="O36" s="110">
        <f>SUM(D36:N36)</f>
        <v>26</v>
      </c>
    </row>
    <row r="37" spans="1:15" x14ac:dyDescent="0.25">
      <c r="A37" s="31"/>
      <c r="B37" s="17" t="s">
        <v>37</v>
      </c>
      <c r="C37" s="21" t="s">
        <v>13</v>
      </c>
      <c r="D37" s="103">
        <v>12.371134020618557</v>
      </c>
      <c r="E37" s="85">
        <f>SUM(E36*100/E35)</f>
        <v>8.3333333333333339</v>
      </c>
      <c r="F37" s="85">
        <f t="shared" ref="F37:N37" si="9">SUM(F36*100/F35)</f>
        <v>22.727272727272727</v>
      </c>
      <c r="G37" s="85">
        <f t="shared" si="9"/>
        <v>0</v>
      </c>
      <c r="H37" s="85">
        <f t="shared" si="9"/>
        <v>8.5714285714285712</v>
      </c>
      <c r="I37" s="85">
        <f t="shared" si="9"/>
        <v>3.7037037037037037</v>
      </c>
      <c r="J37" s="85">
        <f t="shared" si="9"/>
        <v>25</v>
      </c>
      <c r="K37" s="85">
        <f t="shared" si="9"/>
        <v>11.111111111111111</v>
      </c>
      <c r="L37" s="85">
        <f t="shared" si="9"/>
        <v>18.181818181818183</v>
      </c>
      <c r="M37" s="85">
        <f t="shared" si="9"/>
        <v>40</v>
      </c>
      <c r="N37" s="85">
        <f t="shared" si="9"/>
        <v>13.333333333333334</v>
      </c>
      <c r="O37" s="111">
        <f>O36/O35*1000</f>
        <v>40.372670807453417</v>
      </c>
    </row>
    <row r="38" spans="1:15" x14ac:dyDescent="0.25">
      <c r="A38" s="29">
        <v>7</v>
      </c>
      <c r="B38" s="20" t="s">
        <v>38</v>
      </c>
      <c r="C38" s="21" t="s">
        <v>9</v>
      </c>
      <c r="D38" s="21">
        <v>1</v>
      </c>
      <c r="E38" s="90">
        <v>1</v>
      </c>
      <c r="F38" s="90">
        <v>1</v>
      </c>
      <c r="G38" s="90">
        <v>1</v>
      </c>
      <c r="H38" s="90">
        <v>1</v>
      </c>
      <c r="I38" s="90">
        <v>1</v>
      </c>
      <c r="J38" s="90">
        <v>1</v>
      </c>
      <c r="K38" s="90">
        <v>1</v>
      </c>
      <c r="L38" s="90">
        <v>1</v>
      </c>
      <c r="M38" s="90">
        <v>1</v>
      </c>
      <c r="N38" s="90">
        <v>1</v>
      </c>
      <c r="O38" s="110">
        <f>SUM(D38:N38)</f>
        <v>11</v>
      </c>
    </row>
    <row r="39" spans="1:15" x14ac:dyDescent="0.25">
      <c r="A39" s="30"/>
      <c r="B39" s="15" t="s">
        <v>39</v>
      </c>
      <c r="C39" s="21" t="s">
        <v>11</v>
      </c>
      <c r="D39" s="21">
        <v>1</v>
      </c>
      <c r="E39" s="90">
        <v>1</v>
      </c>
      <c r="F39" s="90">
        <v>1</v>
      </c>
      <c r="G39" s="90">
        <v>1</v>
      </c>
      <c r="H39" s="90">
        <v>1</v>
      </c>
      <c r="I39" s="90">
        <v>1</v>
      </c>
      <c r="J39" s="90">
        <v>1</v>
      </c>
      <c r="K39" s="90">
        <v>1</v>
      </c>
      <c r="L39" s="90">
        <v>1</v>
      </c>
      <c r="M39" s="90">
        <v>1</v>
      </c>
      <c r="N39" s="90">
        <v>1</v>
      </c>
      <c r="O39" s="110">
        <f>SUM(D39:N39)</f>
        <v>11</v>
      </c>
    </row>
    <row r="40" spans="1:15" x14ac:dyDescent="0.25">
      <c r="A40" s="31"/>
      <c r="B40" s="17" t="s">
        <v>40</v>
      </c>
      <c r="C40" s="21" t="s">
        <v>13</v>
      </c>
      <c r="D40" s="21">
        <v>100</v>
      </c>
      <c r="E40" s="18">
        <v>100</v>
      </c>
      <c r="F40" s="18">
        <v>100</v>
      </c>
      <c r="G40" s="18">
        <v>100</v>
      </c>
      <c r="H40" s="18">
        <v>100</v>
      </c>
      <c r="I40" s="18">
        <v>100</v>
      </c>
      <c r="J40" s="18">
        <v>100</v>
      </c>
      <c r="K40" s="18">
        <v>100</v>
      </c>
      <c r="L40" s="18">
        <v>100</v>
      </c>
      <c r="M40" s="18">
        <v>100</v>
      </c>
      <c r="N40" s="18">
        <v>100</v>
      </c>
      <c r="O40" s="111">
        <f>O39/O38*100</f>
        <v>100</v>
      </c>
    </row>
    <row r="41" spans="1:15" x14ac:dyDescent="0.25">
      <c r="A41" s="29">
        <v>8</v>
      </c>
      <c r="B41" s="34" t="s">
        <v>41</v>
      </c>
      <c r="C41" s="21" t="s">
        <v>9</v>
      </c>
      <c r="D41" s="21">
        <v>1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110">
        <f>SUM(D41:N41)</f>
        <v>11</v>
      </c>
    </row>
    <row r="42" spans="1:15" x14ac:dyDescent="0.25">
      <c r="A42" s="30"/>
      <c r="B42" s="15" t="s">
        <v>42</v>
      </c>
      <c r="C42" s="21" t="s">
        <v>11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1">
        <v>1</v>
      </c>
      <c r="O42" s="110">
        <f>SUM(D42:N42)</f>
        <v>11</v>
      </c>
    </row>
    <row r="43" spans="1:15" x14ac:dyDescent="0.25">
      <c r="A43" s="31"/>
      <c r="B43" s="17" t="s">
        <v>43</v>
      </c>
      <c r="C43" s="21" t="s">
        <v>13</v>
      </c>
      <c r="D43" s="21">
        <v>100</v>
      </c>
      <c r="E43" s="21">
        <v>100</v>
      </c>
      <c r="F43" s="21">
        <v>100</v>
      </c>
      <c r="G43" s="21">
        <v>100</v>
      </c>
      <c r="H43" s="21">
        <v>100</v>
      </c>
      <c r="I43" s="21">
        <v>100</v>
      </c>
      <c r="J43" s="21">
        <v>100</v>
      </c>
      <c r="K43" s="21">
        <v>100</v>
      </c>
      <c r="L43" s="21">
        <v>100</v>
      </c>
      <c r="M43" s="21">
        <v>100</v>
      </c>
      <c r="N43" s="21">
        <v>100</v>
      </c>
      <c r="O43" s="111">
        <f>O42/O41*100</f>
        <v>100</v>
      </c>
    </row>
    <row r="44" spans="1:15" x14ac:dyDescent="0.25">
      <c r="A44" s="29">
        <v>9</v>
      </c>
      <c r="B44" s="20" t="s">
        <v>44</v>
      </c>
      <c r="C44" s="21" t="s">
        <v>9</v>
      </c>
      <c r="D44" s="21">
        <v>25</v>
      </c>
      <c r="E44" s="35"/>
      <c r="F44" s="13"/>
      <c r="G44" s="35"/>
      <c r="H44" s="35"/>
      <c r="I44" s="35"/>
      <c r="J44" s="35"/>
      <c r="K44" s="35"/>
      <c r="L44" s="35"/>
      <c r="M44" s="35"/>
      <c r="N44" s="13"/>
      <c r="O44" s="110">
        <f>SUM(D44:N44)</f>
        <v>25</v>
      </c>
    </row>
    <row r="45" spans="1:15" x14ac:dyDescent="0.25">
      <c r="A45" s="30"/>
      <c r="B45" s="15" t="s">
        <v>45</v>
      </c>
      <c r="C45" s="21" t="s">
        <v>11</v>
      </c>
      <c r="D45" s="21">
        <v>23</v>
      </c>
      <c r="E45" s="13"/>
      <c r="F45" s="13"/>
      <c r="G45" s="35"/>
      <c r="H45" s="35"/>
      <c r="I45" s="35"/>
      <c r="J45" s="35"/>
      <c r="K45" s="35"/>
      <c r="L45" s="35"/>
      <c r="M45" s="35"/>
      <c r="N45" s="13"/>
      <c r="O45" s="110">
        <f>SUM(D45:N45)</f>
        <v>23</v>
      </c>
    </row>
    <row r="46" spans="1:15" x14ac:dyDescent="0.25">
      <c r="A46" s="31"/>
      <c r="B46" s="17" t="s">
        <v>46</v>
      </c>
      <c r="C46" s="21" t="s">
        <v>13</v>
      </c>
      <c r="D46" s="103">
        <v>92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29">
        <v>92</v>
      </c>
    </row>
    <row r="47" spans="1:15" x14ac:dyDescent="0.25">
      <c r="A47" s="29">
        <v>10</v>
      </c>
      <c r="B47" s="20" t="s">
        <v>47</v>
      </c>
      <c r="C47" s="21" t="s">
        <v>9</v>
      </c>
      <c r="D47" s="21">
        <v>1913</v>
      </c>
      <c r="E47" s="13">
        <v>861</v>
      </c>
      <c r="F47" s="13">
        <v>963</v>
      </c>
      <c r="G47" s="13">
        <v>1215</v>
      </c>
      <c r="H47" s="13">
        <v>1291</v>
      </c>
      <c r="I47" s="13">
        <v>1469</v>
      </c>
      <c r="J47" s="13">
        <v>842</v>
      </c>
      <c r="K47" s="13">
        <v>536</v>
      </c>
      <c r="L47" s="13">
        <v>678</v>
      </c>
      <c r="M47" s="13">
        <v>767</v>
      </c>
      <c r="N47" s="13">
        <v>504</v>
      </c>
      <c r="O47" s="110">
        <f>SUM(D47:N47)</f>
        <v>11039</v>
      </c>
    </row>
    <row r="48" spans="1:15" x14ac:dyDescent="0.25">
      <c r="A48" s="30"/>
      <c r="B48" s="15" t="s">
        <v>48</v>
      </c>
      <c r="C48" s="21" t="s">
        <v>11</v>
      </c>
      <c r="D48" s="2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10">
        <f>SUM(D48:N48)</f>
        <v>0</v>
      </c>
    </row>
    <row r="49" spans="1:15" x14ac:dyDescent="0.25">
      <c r="A49" s="31"/>
      <c r="B49" s="17" t="s">
        <v>49</v>
      </c>
      <c r="C49" s="21" t="s">
        <v>13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11">
        <f>O48/O47*100000</f>
        <v>0</v>
      </c>
    </row>
    <row r="50" spans="1:15" x14ac:dyDescent="0.25">
      <c r="A50" s="29">
        <v>11</v>
      </c>
      <c r="B50" s="32" t="s">
        <v>50</v>
      </c>
      <c r="C50" s="21" t="s">
        <v>9</v>
      </c>
      <c r="D50" s="21">
        <v>11555</v>
      </c>
      <c r="E50" s="13">
        <v>5711</v>
      </c>
      <c r="F50" s="13">
        <v>6775</v>
      </c>
      <c r="G50" s="13">
        <v>8130</v>
      </c>
      <c r="H50" s="13">
        <v>7412</v>
      </c>
      <c r="I50" s="13">
        <v>8362</v>
      </c>
      <c r="J50" s="13">
        <v>5811</v>
      </c>
      <c r="K50" s="13">
        <v>3804</v>
      </c>
      <c r="L50" s="13">
        <v>4989</v>
      </c>
      <c r="M50" s="13">
        <v>5425</v>
      </c>
      <c r="N50" s="13">
        <v>3539</v>
      </c>
      <c r="O50" s="110">
        <f>SUM(D50:N50)</f>
        <v>71513</v>
      </c>
    </row>
    <row r="51" spans="1:15" x14ac:dyDescent="0.25">
      <c r="A51" s="30"/>
      <c r="B51" s="15" t="s">
        <v>51</v>
      </c>
      <c r="C51" s="21" t="s">
        <v>11</v>
      </c>
      <c r="D51" s="21">
        <v>10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110">
        <f>SUM(D51:N51)</f>
        <v>10</v>
      </c>
    </row>
    <row r="52" spans="1:15" x14ac:dyDescent="0.25">
      <c r="A52" s="31"/>
      <c r="B52" s="17" t="s">
        <v>52</v>
      </c>
      <c r="C52" s="21" t="s">
        <v>13</v>
      </c>
      <c r="D52" s="2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11">
        <f>O51/O50*100000</f>
        <v>13.983471536643687</v>
      </c>
    </row>
    <row r="53" spans="1:15" x14ac:dyDescent="0.25">
      <c r="A53" s="30">
        <v>12</v>
      </c>
      <c r="B53" s="96" t="s">
        <v>53</v>
      </c>
      <c r="C53" s="21" t="s">
        <v>9</v>
      </c>
      <c r="D53" s="21">
        <v>82</v>
      </c>
      <c r="E53" s="95">
        <v>43</v>
      </c>
      <c r="F53" s="95">
        <v>41</v>
      </c>
      <c r="G53" s="95">
        <v>32</v>
      </c>
      <c r="H53" s="95">
        <v>50</v>
      </c>
      <c r="I53" s="95">
        <v>96</v>
      </c>
      <c r="J53" s="95">
        <v>61</v>
      </c>
      <c r="K53" s="95">
        <v>24</v>
      </c>
      <c r="L53" s="95">
        <v>42</v>
      </c>
      <c r="M53" s="95">
        <v>22</v>
      </c>
      <c r="N53" s="95">
        <v>17</v>
      </c>
      <c r="O53" s="115">
        <f>SUM(D53:N53)</f>
        <v>510</v>
      </c>
    </row>
    <row r="54" spans="1:15" x14ac:dyDescent="0.25">
      <c r="A54" s="30"/>
      <c r="B54" s="97" t="s">
        <v>54</v>
      </c>
      <c r="C54" s="21" t="s">
        <v>11</v>
      </c>
      <c r="D54" s="21">
        <v>89</v>
      </c>
      <c r="E54" s="95">
        <v>48</v>
      </c>
      <c r="F54" s="95">
        <v>49</v>
      </c>
      <c r="G54" s="95">
        <v>46</v>
      </c>
      <c r="H54" s="95">
        <v>64</v>
      </c>
      <c r="I54" s="95">
        <v>75</v>
      </c>
      <c r="J54" s="95">
        <v>44</v>
      </c>
      <c r="K54" s="95">
        <v>34</v>
      </c>
      <c r="L54" s="95">
        <v>40</v>
      </c>
      <c r="M54" s="95">
        <v>46</v>
      </c>
      <c r="N54" s="95">
        <v>18</v>
      </c>
      <c r="O54" s="115">
        <f>SUM(D54:N54)</f>
        <v>553</v>
      </c>
    </row>
    <row r="55" spans="1:15" x14ac:dyDescent="0.25">
      <c r="A55" s="31"/>
      <c r="B55" s="98">
        <v>71513</v>
      </c>
      <c r="C55" s="21" t="s">
        <v>13</v>
      </c>
      <c r="D55" s="103">
        <f>SUM((D54-D53)/D54*100)</f>
        <v>7.8651685393258424</v>
      </c>
      <c r="E55" s="18">
        <f>SUM((E54-E53)/E54*100)</f>
        <v>10.416666666666668</v>
      </c>
      <c r="F55" s="18">
        <f t="shared" ref="F55:O55" si="10">SUM((F54-F53)/F54*100)</f>
        <v>16.326530612244898</v>
      </c>
      <c r="G55" s="18">
        <f t="shared" si="10"/>
        <v>30.434782608695656</v>
      </c>
      <c r="H55" s="18">
        <f t="shared" si="10"/>
        <v>21.875</v>
      </c>
      <c r="I55" s="18">
        <f t="shared" si="10"/>
        <v>-28.000000000000004</v>
      </c>
      <c r="J55" s="18">
        <f t="shared" si="10"/>
        <v>-38.636363636363633</v>
      </c>
      <c r="K55" s="18">
        <f t="shared" si="10"/>
        <v>29.411764705882355</v>
      </c>
      <c r="L55" s="18">
        <f t="shared" si="10"/>
        <v>-5</v>
      </c>
      <c r="M55" s="18">
        <f t="shared" si="10"/>
        <v>52.173913043478258</v>
      </c>
      <c r="N55" s="18">
        <f t="shared" si="10"/>
        <v>5.5555555555555554</v>
      </c>
      <c r="O55" s="18">
        <f t="shared" si="10"/>
        <v>7.7757685352622063</v>
      </c>
    </row>
    <row r="56" spans="1:15" x14ac:dyDescent="0.25">
      <c r="A56" s="30">
        <v>12</v>
      </c>
      <c r="B56" s="23" t="s">
        <v>55</v>
      </c>
      <c r="C56" s="21" t="s">
        <v>9</v>
      </c>
      <c r="D56" s="21">
        <v>39</v>
      </c>
      <c r="E56" s="95">
        <v>31</v>
      </c>
      <c r="F56" s="95">
        <v>27</v>
      </c>
      <c r="G56" s="95">
        <v>12</v>
      </c>
      <c r="H56" s="95">
        <v>22</v>
      </c>
      <c r="I56" s="95">
        <v>46</v>
      </c>
      <c r="J56" s="95">
        <v>30</v>
      </c>
      <c r="K56" s="95">
        <v>9</v>
      </c>
      <c r="L56" s="95">
        <v>15</v>
      </c>
      <c r="M56" s="95">
        <v>24</v>
      </c>
      <c r="N56" s="95">
        <v>11</v>
      </c>
      <c r="O56" s="115">
        <f>SUM(D56:N56)</f>
        <v>266</v>
      </c>
    </row>
    <row r="57" spans="1:15" x14ac:dyDescent="0.25">
      <c r="A57" s="30"/>
      <c r="B57" s="15" t="s">
        <v>56</v>
      </c>
      <c r="C57" s="21" t="s">
        <v>11</v>
      </c>
      <c r="D57" s="21">
        <v>42</v>
      </c>
      <c r="E57" s="95">
        <v>22</v>
      </c>
      <c r="F57" s="95">
        <v>13</v>
      </c>
      <c r="G57" s="95">
        <v>17</v>
      </c>
      <c r="H57" s="95">
        <v>24</v>
      </c>
      <c r="I57" s="95">
        <v>24</v>
      </c>
      <c r="J57" s="95">
        <v>18</v>
      </c>
      <c r="K57" s="95">
        <v>11</v>
      </c>
      <c r="L57" s="95">
        <v>33</v>
      </c>
      <c r="M57" s="95">
        <v>18</v>
      </c>
      <c r="N57" s="95">
        <v>11</v>
      </c>
      <c r="O57" s="115">
        <f>SUM(D57:N57)</f>
        <v>233</v>
      </c>
    </row>
    <row r="58" spans="1:15" x14ac:dyDescent="0.25">
      <c r="A58" s="31"/>
      <c r="B58" s="17"/>
      <c r="C58" s="21" t="s">
        <v>13</v>
      </c>
      <c r="D58" s="103">
        <v>9.0909090909090917</v>
      </c>
      <c r="E58" s="18">
        <f>SUM((E57-E56)/E57*100)</f>
        <v>-40.909090909090914</v>
      </c>
      <c r="F58" s="18">
        <f t="shared" ref="F58:O58" si="11">SUM((F57-F56)/F57*100)</f>
        <v>-107.69230769230769</v>
      </c>
      <c r="G58" s="18">
        <f t="shared" si="11"/>
        <v>29.411764705882355</v>
      </c>
      <c r="H58" s="18">
        <f t="shared" si="11"/>
        <v>8.3333333333333321</v>
      </c>
      <c r="I58" s="18">
        <f t="shared" si="11"/>
        <v>-91.666666666666657</v>
      </c>
      <c r="J58" s="18">
        <f t="shared" si="11"/>
        <v>-66.666666666666657</v>
      </c>
      <c r="K58" s="18">
        <f t="shared" si="11"/>
        <v>18.181818181818183</v>
      </c>
      <c r="L58" s="18">
        <f t="shared" si="11"/>
        <v>54.54545454545454</v>
      </c>
      <c r="M58" s="18">
        <f t="shared" si="11"/>
        <v>-33.333333333333329</v>
      </c>
      <c r="N58" s="18">
        <f t="shared" si="11"/>
        <v>0</v>
      </c>
      <c r="O58" s="112">
        <f t="shared" si="11"/>
        <v>-14.163090128755366</v>
      </c>
    </row>
    <row r="59" spans="1:15" x14ac:dyDescent="0.25">
      <c r="A59" s="30">
        <v>13</v>
      </c>
      <c r="B59" s="15" t="s">
        <v>57</v>
      </c>
      <c r="C59" s="21" t="s">
        <v>9</v>
      </c>
      <c r="D59" s="21">
        <v>45</v>
      </c>
      <c r="E59" s="13">
        <v>44</v>
      </c>
      <c r="F59" s="13">
        <v>44</v>
      </c>
      <c r="G59" s="13">
        <v>44</v>
      </c>
      <c r="H59" s="13">
        <v>44</v>
      </c>
      <c r="I59" s="13">
        <v>44</v>
      </c>
      <c r="J59" s="13">
        <v>47</v>
      </c>
      <c r="K59" s="13">
        <v>44</v>
      </c>
      <c r="L59" s="13">
        <v>44</v>
      </c>
      <c r="M59" s="13">
        <v>44</v>
      </c>
      <c r="N59" s="13">
        <v>44</v>
      </c>
      <c r="O59" s="110">
        <f>SUM(D59:N59)</f>
        <v>488</v>
      </c>
    </row>
    <row r="60" spans="1:15" x14ac:dyDescent="0.25">
      <c r="A60" s="30"/>
      <c r="B60" s="15" t="s">
        <v>58</v>
      </c>
      <c r="C60" s="21" t="s">
        <v>11</v>
      </c>
      <c r="D60" s="21">
        <v>15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35</v>
      </c>
      <c r="K60" s="13">
        <v>0</v>
      </c>
      <c r="L60" s="13">
        <v>0</v>
      </c>
      <c r="M60" s="13">
        <v>0</v>
      </c>
      <c r="N60" s="13"/>
      <c r="O60" s="110">
        <f>SUM(D60:N60)</f>
        <v>50</v>
      </c>
    </row>
    <row r="61" spans="1:15" x14ac:dyDescent="0.25">
      <c r="A61" s="31"/>
      <c r="B61" s="17"/>
      <c r="C61" s="21" t="s">
        <v>13</v>
      </c>
      <c r="D61" s="103">
        <v>33.333333333333336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74.468085106382972</v>
      </c>
      <c r="K61" s="18">
        <v>0</v>
      </c>
      <c r="L61" s="18">
        <v>0</v>
      </c>
      <c r="M61" s="18">
        <v>0</v>
      </c>
      <c r="N61" s="18">
        <v>0</v>
      </c>
      <c r="O61" s="111">
        <f>O60/O59*100</f>
        <v>10.245901639344263</v>
      </c>
    </row>
    <row r="62" spans="1:15" x14ac:dyDescent="0.25">
      <c r="A62" s="30">
        <v>14</v>
      </c>
      <c r="B62" s="15" t="s">
        <v>59</v>
      </c>
      <c r="C62" s="21" t="s">
        <v>9</v>
      </c>
      <c r="D62" s="21">
        <v>52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10">
        <v>52</v>
      </c>
    </row>
    <row r="63" spans="1:15" x14ac:dyDescent="0.25">
      <c r="A63" s="30"/>
      <c r="B63" s="15" t="s">
        <v>60</v>
      </c>
      <c r="C63" s="21" t="s">
        <v>11</v>
      </c>
      <c r="D63" s="21">
        <v>41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10">
        <v>41</v>
      </c>
    </row>
    <row r="64" spans="1:15" x14ac:dyDescent="0.25">
      <c r="A64" s="31"/>
      <c r="B64" s="17" t="s">
        <v>61</v>
      </c>
      <c r="C64" s="21" t="s">
        <v>13</v>
      </c>
      <c r="D64" s="103">
        <v>78.84615384615384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11">
        <v>78.84615384615384</v>
      </c>
    </row>
    <row r="65" spans="1:15" x14ac:dyDescent="0.25">
      <c r="A65" s="30">
        <v>15</v>
      </c>
      <c r="B65" s="15" t="s">
        <v>62</v>
      </c>
      <c r="C65" s="21" t="s">
        <v>9</v>
      </c>
      <c r="D65" s="21">
        <v>16</v>
      </c>
      <c r="E65" s="35"/>
      <c r="F65" s="13"/>
      <c r="G65" s="13"/>
      <c r="H65" s="13"/>
      <c r="I65" s="13"/>
      <c r="J65" s="13"/>
      <c r="K65" s="13"/>
      <c r="L65" s="13"/>
      <c r="M65" s="13"/>
      <c r="N65" s="13"/>
      <c r="O65" s="110">
        <f>SUM(D65:N65)</f>
        <v>16</v>
      </c>
    </row>
    <row r="66" spans="1:15" x14ac:dyDescent="0.25">
      <c r="A66" s="30"/>
      <c r="B66" s="15" t="s">
        <v>63</v>
      </c>
      <c r="C66" s="21" t="s">
        <v>11</v>
      </c>
      <c r="D66" s="21">
        <v>16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10">
        <f>SUM(D66:N66)</f>
        <v>16</v>
      </c>
    </row>
    <row r="67" spans="1:15" x14ac:dyDescent="0.25">
      <c r="A67" s="31"/>
      <c r="B67" s="17" t="s">
        <v>64</v>
      </c>
      <c r="C67" s="21" t="s">
        <v>13</v>
      </c>
      <c r="D67" s="21">
        <v>100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11">
        <f>O66/O65*100</f>
        <v>100</v>
      </c>
    </row>
    <row r="68" spans="1:15" x14ac:dyDescent="0.25">
      <c r="A68" s="30">
        <v>16</v>
      </c>
      <c r="B68" s="15" t="s">
        <v>65</v>
      </c>
      <c r="C68" s="21" t="s">
        <v>9</v>
      </c>
      <c r="D68" s="21">
        <v>17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10">
        <v>17</v>
      </c>
    </row>
    <row r="69" spans="1:15" x14ac:dyDescent="0.25">
      <c r="A69" s="30"/>
      <c r="B69" s="23" t="s">
        <v>66</v>
      </c>
      <c r="C69" s="21" t="s">
        <v>11</v>
      </c>
      <c r="D69" s="21">
        <v>17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10">
        <v>17</v>
      </c>
    </row>
    <row r="70" spans="1:15" x14ac:dyDescent="0.25">
      <c r="A70" s="30"/>
      <c r="B70" s="37" t="s">
        <v>67</v>
      </c>
      <c r="C70" s="21" t="s">
        <v>13</v>
      </c>
      <c r="D70" s="21">
        <v>100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11">
        <v>100</v>
      </c>
    </row>
    <row r="71" spans="1:15" x14ac:dyDescent="0.25">
      <c r="A71" s="29">
        <v>17</v>
      </c>
      <c r="B71" s="20" t="s">
        <v>68</v>
      </c>
      <c r="C71" s="21" t="s">
        <v>9</v>
      </c>
      <c r="D71" s="21">
        <v>1</v>
      </c>
      <c r="E71" s="13"/>
      <c r="F71" s="13"/>
      <c r="G71" s="13">
        <v>1</v>
      </c>
      <c r="H71" s="13"/>
      <c r="I71" s="13"/>
      <c r="J71" s="13"/>
      <c r="K71" s="13">
        <v>1</v>
      </c>
      <c r="L71" s="13"/>
      <c r="M71" s="13">
        <v>1</v>
      </c>
      <c r="N71" s="13">
        <v>1</v>
      </c>
      <c r="O71" s="110">
        <f>SUM(D71:N71)</f>
        <v>5</v>
      </c>
    </row>
    <row r="72" spans="1:15" x14ac:dyDescent="0.25">
      <c r="A72" s="30"/>
      <c r="B72" s="15" t="s">
        <v>69</v>
      </c>
      <c r="C72" s="21" t="s">
        <v>11</v>
      </c>
      <c r="D72" s="21">
        <v>1</v>
      </c>
      <c r="E72" s="13"/>
      <c r="F72" s="13"/>
      <c r="G72" s="13">
        <v>1</v>
      </c>
      <c r="H72" s="13"/>
      <c r="I72" s="13"/>
      <c r="J72" s="13"/>
      <c r="K72" s="13">
        <v>1</v>
      </c>
      <c r="L72" s="13"/>
      <c r="M72" s="13">
        <v>1</v>
      </c>
      <c r="N72" s="13">
        <v>1</v>
      </c>
      <c r="O72" s="110">
        <f>SUM(D72:N72)</f>
        <v>5</v>
      </c>
    </row>
    <row r="73" spans="1:15" x14ac:dyDescent="0.25">
      <c r="A73" s="30"/>
      <c r="B73" s="15" t="s">
        <v>70</v>
      </c>
      <c r="C73" s="21" t="s">
        <v>13</v>
      </c>
      <c r="D73" s="21">
        <v>100</v>
      </c>
      <c r="E73" s="18"/>
      <c r="F73" s="18"/>
      <c r="G73" s="21">
        <v>100</v>
      </c>
      <c r="H73" s="18"/>
      <c r="I73" s="18"/>
      <c r="J73" s="18"/>
      <c r="K73" s="21">
        <v>100</v>
      </c>
      <c r="L73" s="18"/>
      <c r="M73" s="21">
        <v>100</v>
      </c>
      <c r="N73" s="21">
        <v>100</v>
      </c>
      <c r="O73" s="111">
        <f>O72/O71*100</f>
        <v>100</v>
      </c>
    </row>
    <row r="74" spans="1:15" x14ac:dyDescent="0.25">
      <c r="A74" s="38" t="s">
        <v>71</v>
      </c>
      <c r="B74" s="39" t="s">
        <v>72</v>
      </c>
      <c r="C74" s="6"/>
      <c r="D74" s="6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111"/>
    </row>
    <row r="75" spans="1:15" x14ac:dyDescent="0.25">
      <c r="A75" s="42" t="s">
        <v>73</v>
      </c>
      <c r="B75" s="43"/>
      <c r="C75" s="44"/>
      <c r="D75" s="4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111"/>
    </row>
    <row r="76" spans="1:15" x14ac:dyDescent="0.25">
      <c r="A76" s="46">
        <v>1</v>
      </c>
      <c r="B76" s="20" t="s">
        <v>74</v>
      </c>
      <c r="C76" s="21" t="s">
        <v>9</v>
      </c>
      <c r="D76" s="21">
        <v>1</v>
      </c>
      <c r="E76" s="47"/>
      <c r="F76" s="45"/>
      <c r="G76" s="45"/>
      <c r="H76" s="45"/>
      <c r="I76" s="45"/>
      <c r="J76" s="45"/>
      <c r="K76" s="45"/>
      <c r="L76" s="45"/>
      <c r="M76" s="45"/>
      <c r="N76" s="45"/>
      <c r="O76" s="110">
        <v>1</v>
      </c>
    </row>
    <row r="77" spans="1:15" x14ac:dyDescent="0.25">
      <c r="A77" s="48"/>
      <c r="B77" s="15" t="s">
        <v>75</v>
      </c>
      <c r="C77" s="21" t="s">
        <v>11</v>
      </c>
      <c r="D77" s="21">
        <v>1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110">
        <v>1</v>
      </c>
    </row>
    <row r="78" spans="1:15" x14ac:dyDescent="0.25">
      <c r="A78" s="49"/>
      <c r="B78" s="17" t="s">
        <v>76</v>
      </c>
      <c r="C78" s="21" t="s">
        <v>13</v>
      </c>
      <c r="D78" s="21">
        <v>100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111">
        <v>100</v>
      </c>
    </row>
    <row r="79" spans="1:15" x14ac:dyDescent="0.25">
      <c r="A79" s="29">
        <v>2</v>
      </c>
      <c r="B79" s="32" t="s">
        <v>77</v>
      </c>
      <c r="C79" s="51" t="s">
        <v>9</v>
      </c>
      <c r="D79" s="51">
        <v>1066</v>
      </c>
      <c r="E79" s="95">
        <v>592</v>
      </c>
      <c r="F79" s="95">
        <v>484</v>
      </c>
      <c r="G79" s="95">
        <v>613</v>
      </c>
      <c r="H79" s="95">
        <v>669</v>
      </c>
      <c r="I79" s="95">
        <v>855</v>
      </c>
      <c r="J79" s="95">
        <v>507</v>
      </c>
      <c r="K79" s="95">
        <v>317</v>
      </c>
      <c r="L79" s="95">
        <v>459</v>
      </c>
      <c r="M79" s="95">
        <v>390</v>
      </c>
      <c r="N79" s="95">
        <v>314</v>
      </c>
      <c r="O79" s="110">
        <f>SUM(D79:N79)</f>
        <v>6266</v>
      </c>
    </row>
    <row r="80" spans="1:15" x14ac:dyDescent="0.25">
      <c r="A80" s="30"/>
      <c r="B80" s="15" t="s">
        <v>78</v>
      </c>
      <c r="C80" s="52" t="s">
        <v>11</v>
      </c>
      <c r="D80" s="52">
        <v>298</v>
      </c>
      <c r="E80" s="95">
        <v>190</v>
      </c>
      <c r="F80" s="95">
        <v>176</v>
      </c>
      <c r="G80" s="95">
        <v>224</v>
      </c>
      <c r="H80" s="95">
        <v>207</v>
      </c>
      <c r="I80" s="95">
        <v>270</v>
      </c>
      <c r="J80" s="95">
        <v>106</v>
      </c>
      <c r="K80" s="95">
        <v>59</v>
      </c>
      <c r="L80" s="95">
        <v>64</v>
      </c>
      <c r="M80" s="95">
        <v>52</v>
      </c>
      <c r="N80" s="95">
        <v>96</v>
      </c>
      <c r="O80" s="110">
        <f>SUM(D80:N80)</f>
        <v>1742</v>
      </c>
    </row>
    <row r="81" spans="1:15" x14ac:dyDescent="0.25">
      <c r="A81" s="31"/>
      <c r="B81" s="17"/>
      <c r="C81" s="52" t="s">
        <v>13</v>
      </c>
      <c r="D81" s="104">
        <v>27.954971857410882</v>
      </c>
      <c r="E81" s="18">
        <f>SUM(E80*100/E79)</f>
        <v>32.094594594594597</v>
      </c>
      <c r="F81" s="18">
        <f t="shared" ref="F81:M81" si="12">SUM(F80*100/F79)</f>
        <v>36.363636363636367</v>
      </c>
      <c r="G81" s="18">
        <f t="shared" si="12"/>
        <v>36.541598694942905</v>
      </c>
      <c r="H81" s="18">
        <f t="shared" si="12"/>
        <v>30.941704035874441</v>
      </c>
      <c r="I81" s="18">
        <f t="shared" si="12"/>
        <v>31.578947368421051</v>
      </c>
      <c r="J81" s="18">
        <f t="shared" si="12"/>
        <v>20.907297830374752</v>
      </c>
      <c r="K81" s="18">
        <f t="shared" si="12"/>
        <v>18.611987381703472</v>
      </c>
      <c r="L81" s="18">
        <f t="shared" si="12"/>
        <v>13.943355119825709</v>
      </c>
      <c r="M81" s="18">
        <f t="shared" si="12"/>
        <v>13.333333333333334</v>
      </c>
      <c r="N81" s="18">
        <f>SUM(N80*100/N79)</f>
        <v>30.573248407643312</v>
      </c>
      <c r="O81" s="111">
        <f>SUM(O80*100/O79)</f>
        <v>27.800829875518673</v>
      </c>
    </row>
    <row r="82" spans="1:15" x14ac:dyDescent="0.25">
      <c r="A82" s="29">
        <v>2</v>
      </c>
      <c r="B82" s="32" t="s">
        <v>79</v>
      </c>
      <c r="C82" s="52" t="s">
        <v>9</v>
      </c>
      <c r="D82" s="52">
        <v>642</v>
      </c>
      <c r="E82" s="95">
        <v>421</v>
      </c>
      <c r="F82" s="95">
        <v>366</v>
      </c>
      <c r="G82" s="95">
        <v>447</v>
      </c>
      <c r="H82" s="95">
        <v>445</v>
      </c>
      <c r="I82" s="95">
        <v>626</v>
      </c>
      <c r="J82" s="95">
        <v>379</v>
      </c>
      <c r="K82" s="95">
        <v>203</v>
      </c>
      <c r="L82" s="95">
        <v>330</v>
      </c>
      <c r="M82" s="95">
        <v>282</v>
      </c>
      <c r="N82" s="95">
        <v>221</v>
      </c>
      <c r="O82" s="110">
        <f>SUM(D82:N82)</f>
        <v>4362</v>
      </c>
    </row>
    <row r="83" spans="1:15" x14ac:dyDescent="0.25">
      <c r="A83" s="30"/>
      <c r="B83" s="15" t="s">
        <v>80</v>
      </c>
      <c r="C83" s="52" t="s">
        <v>11</v>
      </c>
      <c r="D83" s="52">
        <v>84</v>
      </c>
      <c r="E83" s="95">
        <v>49</v>
      </c>
      <c r="F83" s="95">
        <v>62</v>
      </c>
      <c r="G83" s="95">
        <v>68</v>
      </c>
      <c r="H83" s="95">
        <v>83</v>
      </c>
      <c r="I83" s="95">
        <v>58</v>
      </c>
      <c r="J83" s="95">
        <v>49</v>
      </c>
      <c r="K83" s="95">
        <v>28</v>
      </c>
      <c r="L83" s="95">
        <v>48</v>
      </c>
      <c r="M83" s="95">
        <v>19</v>
      </c>
      <c r="N83" s="95">
        <v>46</v>
      </c>
      <c r="O83" s="110">
        <f>SUM(D83:N83)</f>
        <v>594</v>
      </c>
    </row>
    <row r="84" spans="1:15" x14ac:dyDescent="0.25">
      <c r="A84" s="31"/>
      <c r="B84" s="17"/>
      <c r="C84" s="52" t="s">
        <v>13</v>
      </c>
      <c r="D84" s="104">
        <v>13.084112149532711</v>
      </c>
      <c r="E84" s="18">
        <f>SUM(E83*100/E82)</f>
        <v>11.63895486935867</v>
      </c>
      <c r="F84" s="18">
        <f t="shared" ref="F84:M84" si="13">SUM(F83*100/F82)</f>
        <v>16.939890710382514</v>
      </c>
      <c r="G84" s="18">
        <f t="shared" si="13"/>
        <v>15.212527964205817</v>
      </c>
      <c r="H84" s="18">
        <f t="shared" si="13"/>
        <v>18.651685393258425</v>
      </c>
      <c r="I84" s="18">
        <f t="shared" si="13"/>
        <v>9.2651757188498394</v>
      </c>
      <c r="J84" s="18">
        <f t="shared" si="13"/>
        <v>12.928759894459104</v>
      </c>
      <c r="K84" s="18">
        <f t="shared" si="13"/>
        <v>13.793103448275861</v>
      </c>
      <c r="L84" s="18">
        <f t="shared" si="13"/>
        <v>14.545454545454545</v>
      </c>
      <c r="M84" s="18">
        <f t="shared" si="13"/>
        <v>6.7375886524822697</v>
      </c>
      <c r="N84" s="18">
        <f>SUM(N83*100/N82)</f>
        <v>20.81447963800905</v>
      </c>
      <c r="O84" s="111">
        <f>SUM(O83*100/O82)</f>
        <v>13.617606602475929</v>
      </c>
    </row>
    <row r="85" spans="1:15" x14ac:dyDescent="0.25">
      <c r="A85" s="30"/>
      <c r="B85" s="32" t="s">
        <v>81</v>
      </c>
      <c r="C85" s="52" t="s">
        <v>9</v>
      </c>
      <c r="D85" s="52">
        <v>4749</v>
      </c>
      <c r="E85" s="100">
        <v>2405</v>
      </c>
      <c r="F85" s="100">
        <v>2516</v>
      </c>
      <c r="G85" s="100">
        <v>3300</v>
      </c>
      <c r="H85" s="100">
        <v>2790</v>
      </c>
      <c r="I85" s="100">
        <v>3812</v>
      </c>
      <c r="J85" s="100">
        <v>2694</v>
      </c>
      <c r="K85" s="100">
        <v>1644</v>
      </c>
      <c r="L85" s="100">
        <v>2154</v>
      </c>
      <c r="M85" s="100">
        <v>2111</v>
      </c>
      <c r="N85" s="100">
        <v>1555</v>
      </c>
      <c r="O85" s="110">
        <f>SUM(D85:N85)</f>
        <v>29730</v>
      </c>
    </row>
    <row r="86" spans="1:15" x14ac:dyDescent="0.25">
      <c r="A86" s="30"/>
      <c r="B86" s="15" t="s">
        <v>82</v>
      </c>
      <c r="C86" s="52" t="s">
        <v>11</v>
      </c>
      <c r="D86" s="52">
        <v>4566</v>
      </c>
      <c r="E86" s="100">
        <v>2323</v>
      </c>
      <c r="F86" s="100">
        <v>2442</v>
      </c>
      <c r="G86" s="100">
        <v>3188</v>
      </c>
      <c r="H86" s="100">
        <v>2668</v>
      </c>
      <c r="I86" s="100">
        <v>3709</v>
      </c>
      <c r="J86" s="100">
        <v>2587</v>
      </c>
      <c r="K86" s="100">
        <v>1561</v>
      </c>
      <c r="L86" s="100">
        <v>2069</v>
      </c>
      <c r="M86" s="100">
        <v>2038</v>
      </c>
      <c r="N86" s="100">
        <v>1541</v>
      </c>
      <c r="O86" s="110">
        <f>SUM(D86:N86)</f>
        <v>28692</v>
      </c>
    </row>
    <row r="87" spans="1:15" x14ac:dyDescent="0.25">
      <c r="A87" s="31"/>
      <c r="B87" s="17"/>
      <c r="C87" s="52" t="s">
        <v>13</v>
      </c>
      <c r="D87" s="104">
        <v>96.146557169930517</v>
      </c>
      <c r="E87" s="18">
        <f>SUM(E86*100/E85)</f>
        <v>96.590436590436596</v>
      </c>
      <c r="F87" s="18">
        <f t="shared" ref="F87:M87" si="14">SUM(F86*100/F85)</f>
        <v>97.058823529411768</v>
      </c>
      <c r="G87" s="18">
        <f t="shared" si="14"/>
        <v>96.606060606060609</v>
      </c>
      <c r="H87" s="18">
        <f t="shared" si="14"/>
        <v>95.627240143369178</v>
      </c>
      <c r="I87" s="18">
        <f t="shared" si="14"/>
        <v>97.298006295907655</v>
      </c>
      <c r="J87" s="18">
        <f t="shared" si="14"/>
        <v>96.028210838901259</v>
      </c>
      <c r="K87" s="18">
        <f t="shared" si="14"/>
        <v>94.951338199513387</v>
      </c>
      <c r="L87" s="18">
        <f t="shared" si="14"/>
        <v>96.053853296193125</v>
      </c>
      <c r="M87" s="18">
        <f t="shared" si="14"/>
        <v>96.541923259118903</v>
      </c>
      <c r="N87" s="18">
        <f>SUM(N86*100/N85)</f>
        <v>99.099678456591633</v>
      </c>
      <c r="O87" s="111">
        <f>SUM(O86*100/O85)</f>
        <v>96.508577194752775</v>
      </c>
    </row>
    <row r="88" spans="1:15" x14ac:dyDescent="0.25">
      <c r="A88" s="30"/>
      <c r="B88" s="32" t="s">
        <v>83</v>
      </c>
      <c r="C88" s="52" t="s">
        <v>9</v>
      </c>
      <c r="D88" s="52">
        <v>4749</v>
      </c>
      <c r="E88" s="100">
        <v>2578</v>
      </c>
      <c r="F88" s="100">
        <v>2632</v>
      </c>
      <c r="G88" s="100">
        <v>3466</v>
      </c>
      <c r="H88" s="100">
        <v>3011</v>
      </c>
      <c r="I88" s="100">
        <v>4037</v>
      </c>
      <c r="J88" s="100">
        <v>2817</v>
      </c>
      <c r="K88" s="100">
        <v>1759</v>
      </c>
      <c r="L88" s="100">
        <v>2286</v>
      </c>
      <c r="M88" s="100">
        <v>2215</v>
      </c>
      <c r="N88" s="100">
        <v>1646</v>
      </c>
      <c r="O88" s="110">
        <f>SUM(D88:N88)</f>
        <v>31196</v>
      </c>
    </row>
    <row r="89" spans="1:15" x14ac:dyDescent="0.25">
      <c r="A89" s="30"/>
      <c r="B89" s="15" t="s">
        <v>82</v>
      </c>
      <c r="C89" s="52" t="s">
        <v>11</v>
      </c>
      <c r="D89" s="52">
        <v>4566</v>
      </c>
      <c r="E89" s="100">
        <v>2375</v>
      </c>
      <c r="F89" s="100">
        <v>2538</v>
      </c>
      <c r="G89" s="100">
        <v>3324</v>
      </c>
      <c r="H89" s="100">
        <v>2887</v>
      </c>
      <c r="I89" s="100">
        <v>3213</v>
      </c>
      <c r="J89" s="100">
        <v>2677</v>
      </c>
      <c r="K89" s="100">
        <v>1592</v>
      </c>
      <c r="L89" s="100">
        <v>2082</v>
      </c>
      <c r="M89" s="100">
        <v>2097</v>
      </c>
      <c r="N89" s="100">
        <v>1631</v>
      </c>
      <c r="O89" s="110">
        <f>SUM(D89:N89)</f>
        <v>28982</v>
      </c>
    </row>
    <row r="90" spans="1:15" x14ac:dyDescent="0.25">
      <c r="A90" s="31"/>
      <c r="B90" s="17"/>
      <c r="C90" s="52" t="s">
        <v>13</v>
      </c>
      <c r="D90" s="104">
        <v>96.146557169930517</v>
      </c>
      <c r="E90" s="18">
        <f>SUM(E89*100/E88)</f>
        <v>92.125678820791308</v>
      </c>
      <c r="F90" s="18">
        <f t="shared" ref="F90:M90" si="15">SUM(F89*100/F88)</f>
        <v>96.428571428571431</v>
      </c>
      <c r="G90" s="18">
        <f t="shared" si="15"/>
        <v>95.903058280438543</v>
      </c>
      <c r="H90" s="18">
        <f t="shared" si="15"/>
        <v>95.881766854865489</v>
      </c>
      <c r="I90" s="18">
        <f t="shared" si="15"/>
        <v>79.588803567005201</v>
      </c>
      <c r="J90" s="18">
        <f t="shared" si="15"/>
        <v>95.030173943911961</v>
      </c>
      <c r="K90" s="18">
        <f t="shared" si="15"/>
        <v>90.505969300739054</v>
      </c>
      <c r="L90" s="18">
        <f t="shared" si="15"/>
        <v>91.076115485564301</v>
      </c>
      <c r="M90" s="18">
        <f t="shared" si="15"/>
        <v>94.672686230248303</v>
      </c>
      <c r="N90" s="18">
        <f>SUM(N89*100/N88)</f>
        <v>99.088699878493316</v>
      </c>
      <c r="O90" s="112">
        <f>SUM(O89*100/O88)</f>
        <v>92.902936273881267</v>
      </c>
    </row>
    <row r="91" spans="1:15" x14ac:dyDescent="0.25">
      <c r="A91" s="30">
        <v>3</v>
      </c>
      <c r="B91" s="20" t="s">
        <v>84</v>
      </c>
      <c r="C91" s="52" t="s">
        <v>9</v>
      </c>
      <c r="D91" s="52">
        <v>480</v>
      </c>
      <c r="E91" s="95">
        <v>297</v>
      </c>
      <c r="F91" s="95">
        <v>230</v>
      </c>
      <c r="G91" s="95">
        <v>256</v>
      </c>
      <c r="H91" s="95">
        <v>321</v>
      </c>
      <c r="I91" s="95">
        <v>451</v>
      </c>
      <c r="J91" s="95">
        <v>251</v>
      </c>
      <c r="K91" s="95">
        <v>114</v>
      </c>
      <c r="L91" s="95">
        <v>219</v>
      </c>
      <c r="M91" s="95">
        <v>193</v>
      </c>
      <c r="N91" s="95">
        <v>139</v>
      </c>
      <c r="O91" s="110">
        <f>SUM(D91:N91)</f>
        <v>2951</v>
      </c>
    </row>
    <row r="92" spans="1:15" x14ac:dyDescent="0.25">
      <c r="A92" s="30"/>
      <c r="B92" s="15" t="s">
        <v>85</v>
      </c>
      <c r="C92" s="52" t="s">
        <v>11</v>
      </c>
      <c r="D92" s="52">
        <v>423</v>
      </c>
      <c r="E92" s="95">
        <v>154</v>
      </c>
      <c r="F92" s="95">
        <v>133</v>
      </c>
      <c r="G92" s="95">
        <v>114</v>
      </c>
      <c r="H92" s="95">
        <v>86</v>
      </c>
      <c r="I92" s="95">
        <v>336</v>
      </c>
      <c r="J92" s="95">
        <v>157</v>
      </c>
      <c r="K92" s="95">
        <v>38</v>
      </c>
      <c r="L92" s="95">
        <v>98</v>
      </c>
      <c r="M92" s="95">
        <v>146</v>
      </c>
      <c r="N92" s="95">
        <v>129</v>
      </c>
      <c r="O92" s="110">
        <f>SUM(O81:O91)</f>
        <v>126737.82994994662</v>
      </c>
    </row>
    <row r="93" spans="1:15" x14ac:dyDescent="0.25">
      <c r="A93" s="30"/>
      <c r="B93" s="17" t="s">
        <v>86</v>
      </c>
      <c r="C93" s="53" t="s">
        <v>13</v>
      </c>
      <c r="D93" s="53">
        <v>88.125</v>
      </c>
      <c r="E93" s="18">
        <f>SUM(E92*100/E91)</f>
        <v>51.851851851851855</v>
      </c>
      <c r="F93" s="18">
        <f t="shared" ref="F93:M93" si="16">SUM(F92*100/F91)</f>
        <v>57.826086956521742</v>
      </c>
      <c r="G93" s="18">
        <f t="shared" si="16"/>
        <v>44.53125</v>
      </c>
      <c r="H93" s="18">
        <f t="shared" si="16"/>
        <v>26.791277258566979</v>
      </c>
      <c r="I93" s="18">
        <f t="shared" si="16"/>
        <v>74.50110864745011</v>
      </c>
      <c r="J93" s="18">
        <f t="shared" si="16"/>
        <v>62.549800796812747</v>
      </c>
      <c r="K93" s="18">
        <f t="shared" si="16"/>
        <v>33.333333333333336</v>
      </c>
      <c r="L93" s="18">
        <f t="shared" si="16"/>
        <v>44.748858447488587</v>
      </c>
      <c r="M93" s="18">
        <f t="shared" si="16"/>
        <v>75.647668393782382</v>
      </c>
      <c r="N93" s="18">
        <f>SUM(N92*100/N91)</f>
        <v>92.805755395683448</v>
      </c>
      <c r="O93" s="112">
        <f>SUM(O92*100/O91)</f>
        <v>4294.7417807504789</v>
      </c>
    </row>
    <row r="94" spans="1:15" x14ac:dyDescent="0.25">
      <c r="A94" s="29">
        <v>3</v>
      </c>
      <c r="B94" s="20" t="s">
        <v>87</v>
      </c>
      <c r="C94" s="52" t="s">
        <v>9</v>
      </c>
      <c r="D94" s="52">
        <v>480</v>
      </c>
      <c r="E94" s="95">
        <v>297</v>
      </c>
      <c r="F94" s="95">
        <v>230</v>
      </c>
      <c r="G94" s="95">
        <v>256</v>
      </c>
      <c r="H94" s="95">
        <v>321</v>
      </c>
      <c r="I94" s="95">
        <v>451</v>
      </c>
      <c r="J94" s="95">
        <v>251</v>
      </c>
      <c r="K94" s="95">
        <v>114</v>
      </c>
      <c r="L94" s="95">
        <v>219</v>
      </c>
      <c r="M94" s="95">
        <v>193</v>
      </c>
      <c r="N94" s="95">
        <v>139</v>
      </c>
      <c r="O94" s="110">
        <f>SUM(D94:N94)</f>
        <v>2951</v>
      </c>
    </row>
    <row r="95" spans="1:15" x14ac:dyDescent="0.25">
      <c r="A95" s="30"/>
      <c r="B95" s="15" t="s">
        <v>85</v>
      </c>
      <c r="C95" s="52" t="s">
        <v>11</v>
      </c>
      <c r="D95" s="52">
        <v>423</v>
      </c>
      <c r="E95" s="95">
        <v>154</v>
      </c>
      <c r="F95" s="95">
        <v>133</v>
      </c>
      <c r="G95" s="95">
        <v>114</v>
      </c>
      <c r="H95" s="95">
        <v>86</v>
      </c>
      <c r="I95" s="95">
        <v>336</v>
      </c>
      <c r="J95" s="95">
        <v>157</v>
      </c>
      <c r="K95" s="95">
        <v>38</v>
      </c>
      <c r="L95" s="95">
        <v>98</v>
      </c>
      <c r="M95" s="95">
        <v>146</v>
      </c>
      <c r="N95" s="95">
        <v>129</v>
      </c>
      <c r="O95" s="110">
        <f>SUM(D95:N95)</f>
        <v>1814</v>
      </c>
    </row>
    <row r="96" spans="1:15" x14ac:dyDescent="0.25">
      <c r="A96" s="31"/>
      <c r="B96" s="17" t="s">
        <v>86</v>
      </c>
      <c r="C96" s="53" t="s">
        <v>13</v>
      </c>
      <c r="D96" s="53">
        <v>88.125</v>
      </c>
      <c r="E96" s="18">
        <f>SUM(E95*100/E94)</f>
        <v>51.851851851851855</v>
      </c>
      <c r="F96" s="18">
        <f t="shared" ref="F96:M96" si="17">SUM(F95*100/F94)</f>
        <v>57.826086956521742</v>
      </c>
      <c r="G96" s="18">
        <f t="shared" si="17"/>
        <v>44.53125</v>
      </c>
      <c r="H96" s="18">
        <f t="shared" si="17"/>
        <v>26.791277258566979</v>
      </c>
      <c r="I96" s="18">
        <f t="shared" si="17"/>
        <v>74.50110864745011</v>
      </c>
      <c r="J96" s="18">
        <f t="shared" si="17"/>
        <v>62.549800796812747</v>
      </c>
      <c r="K96" s="18">
        <f t="shared" si="17"/>
        <v>33.333333333333336</v>
      </c>
      <c r="L96" s="18">
        <f t="shared" si="17"/>
        <v>44.748858447488587</v>
      </c>
      <c r="M96" s="18">
        <f t="shared" si="17"/>
        <v>75.647668393782382</v>
      </c>
      <c r="N96" s="18">
        <f>SUM(N95*100/N94)</f>
        <v>92.805755395683448</v>
      </c>
      <c r="O96" s="112">
        <f>SUM(O95*100/O94)</f>
        <v>61.470687902405963</v>
      </c>
    </row>
    <row r="97" spans="1:15" x14ac:dyDescent="0.25">
      <c r="A97" s="29">
        <v>4</v>
      </c>
      <c r="B97" s="15" t="s">
        <v>88</v>
      </c>
      <c r="C97" s="52" t="s">
        <v>9</v>
      </c>
      <c r="D97" s="52">
        <v>45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110">
        <v>45</v>
      </c>
    </row>
    <row r="98" spans="1:15" x14ac:dyDescent="0.25">
      <c r="A98" s="30"/>
      <c r="B98" s="15" t="s">
        <v>89</v>
      </c>
      <c r="C98" s="52" t="s">
        <v>11</v>
      </c>
      <c r="D98" s="52">
        <v>1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110">
        <v>1</v>
      </c>
    </row>
    <row r="99" spans="1:15" x14ac:dyDescent="0.25">
      <c r="A99" s="31"/>
      <c r="B99" s="98">
        <v>71513</v>
      </c>
      <c r="C99" s="54" t="s">
        <v>13</v>
      </c>
      <c r="D99" s="105">
        <f>D98*100/D97</f>
        <v>2.2222222222222223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11">
        <v>2.2222222222222223</v>
      </c>
    </row>
    <row r="100" spans="1:15" x14ac:dyDescent="0.25">
      <c r="A100" s="55" t="s">
        <v>90</v>
      </c>
      <c r="B100" s="56"/>
      <c r="C100" s="56"/>
      <c r="D100" s="56"/>
      <c r="E100" s="57"/>
      <c r="F100" s="13"/>
      <c r="G100" s="13"/>
      <c r="H100" s="13"/>
      <c r="I100" s="13"/>
      <c r="J100" s="13"/>
      <c r="K100" s="13"/>
      <c r="L100" s="13"/>
      <c r="M100" s="13"/>
      <c r="N100" s="13"/>
      <c r="O100" s="111"/>
    </row>
    <row r="101" spans="1:15" x14ac:dyDescent="0.25">
      <c r="A101" s="46">
        <v>5</v>
      </c>
      <c r="B101" s="20" t="s">
        <v>91</v>
      </c>
      <c r="C101" s="52" t="s">
        <v>9</v>
      </c>
      <c r="D101" s="52" t="s">
        <v>171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10">
        <f>E101+F101+G101+N101</f>
        <v>0</v>
      </c>
    </row>
    <row r="102" spans="1:15" x14ac:dyDescent="0.25">
      <c r="A102" s="58"/>
      <c r="B102" s="15" t="s">
        <v>92</v>
      </c>
      <c r="C102" s="52" t="s">
        <v>11</v>
      </c>
      <c r="D102" s="52" t="s">
        <v>172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10">
        <f>E102+F102+G102+N102</f>
        <v>0</v>
      </c>
    </row>
    <row r="103" spans="1:15" x14ac:dyDescent="0.25">
      <c r="A103" s="59"/>
      <c r="B103" s="17"/>
      <c r="C103" s="53" t="s">
        <v>13</v>
      </c>
      <c r="D103" s="53" t="s">
        <v>173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11"/>
    </row>
    <row r="104" spans="1:15" x14ac:dyDescent="0.25">
      <c r="A104" s="42" t="s">
        <v>93</v>
      </c>
      <c r="B104" s="60"/>
      <c r="C104" s="61"/>
      <c r="D104" s="61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111"/>
    </row>
    <row r="105" spans="1:15" x14ac:dyDescent="0.25">
      <c r="A105" s="30">
        <v>6</v>
      </c>
      <c r="B105" s="15" t="s">
        <v>94</v>
      </c>
      <c r="C105" s="51" t="s">
        <v>9</v>
      </c>
      <c r="D105" s="51">
        <v>200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110">
        <f>SUM(D105:N105)</f>
        <v>200</v>
      </c>
    </row>
    <row r="106" spans="1:15" x14ac:dyDescent="0.25">
      <c r="A106" s="30"/>
      <c r="B106" s="15" t="s">
        <v>95</v>
      </c>
      <c r="C106" s="52" t="s">
        <v>11</v>
      </c>
      <c r="D106" s="52">
        <v>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110">
        <f>SUM(D106:N106)</f>
        <v>0</v>
      </c>
    </row>
    <row r="107" spans="1:15" x14ac:dyDescent="0.25">
      <c r="A107" s="31"/>
      <c r="B107" s="15"/>
      <c r="C107" s="52" t="s">
        <v>13</v>
      </c>
      <c r="D107" s="52">
        <v>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111">
        <f>O106/O105*1000</f>
        <v>0</v>
      </c>
    </row>
    <row r="108" spans="1:15" x14ac:dyDescent="0.25">
      <c r="A108" s="42" t="s">
        <v>96</v>
      </c>
      <c r="B108" s="60"/>
      <c r="C108" s="61"/>
      <c r="D108" s="64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1"/>
    </row>
    <row r="109" spans="1:15" ht="21" x14ac:dyDescent="0.25">
      <c r="A109" s="29">
        <v>7</v>
      </c>
      <c r="B109" s="32" t="s">
        <v>97</v>
      </c>
      <c r="C109" s="51" t="s">
        <v>9</v>
      </c>
      <c r="D109" s="122">
        <v>55525</v>
      </c>
      <c r="E109" s="119">
        <v>6427</v>
      </c>
      <c r="F109" s="119">
        <v>5427</v>
      </c>
      <c r="G109" s="119">
        <v>4026</v>
      </c>
      <c r="H109" s="119">
        <v>5961</v>
      </c>
      <c r="I109" s="119">
        <v>4576</v>
      </c>
      <c r="J109" s="119">
        <v>3114</v>
      </c>
      <c r="K109" s="119">
        <v>2190</v>
      </c>
      <c r="L109" s="119">
        <v>2587</v>
      </c>
      <c r="M109" s="119">
        <v>3413</v>
      </c>
      <c r="N109" s="119">
        <v>3688</v>
      </c>
      <c r="O109" s="117">
        <f>SUM(D109:N109)</f>
        <v>96934</v>
      </c>
    </row>
    <row r="110" spans="1:15" ht="21" x14ac:dyDescent="0.25">
      <c r="A110" s="30"/>
      <c r="B110" s="33" t="s">
        <v>98</v>
      </c>
      <c r="C110" s="52" t="s">
        <v>11</v>
      </c>
      <c r="D110" s="122">
        <v>9163</v>
      </c>
      <c r="E110" s="119">
        <v>1418</v>
      </c>
      <c r="F110" s="119">
        <v>2114</v>
      </c>
      <c r="G110" s="119">
        <v>1479</v>
      </c>
      <c r="H110" s="119">
        <v>2477</v>
      </c>
      <c r="I110" s="119">
        <v>1022</v>
      </c>
      <c r="J110" s="120">
        <v>658</v>
      </c>
      <c r="K110" s="120">
        <v>693</v>
      </c>
      <c r="L110" s="119">
        <v>1026</v>
      </c>
      <c r="M110" s="119">
        <v>1112</v>
      </c>
      <c r="N110" s="119">
        <v>1376</v>
      </c>
      <c r="O110" s="117">
        <f>SUM(D110:N110)</f>
        <v>22538</v>
      </c>
    </row>
    <row r="111" spans="1:15" x14ac:dyDescent="0.25">
      <c r="A111" s="30"/>
      <c r="B111" s="33"/>
      <c r="C111" s="53" t="s">
        <v>13</v>
      </c>
      <c r="D111" s="121">
        <f>D110*100/D109</f>
        <v>16.502476361999101</v>
      </c>
      <c r="E111" s="121">
        <f t="shared" ref="E111:O111" si="18">E110*100/E109</f>
        <v>22.063170997354909</v>
      </c>
      <c r="F111" s="121">
        <f t="shared" si="18"/>
        <v>38.953381241938459</v>
      </c>
      <c r="G111" s="121">
        <f t="shared" si="18"/>
        <v>36.736214605067062</v>
      </c>
      <c r="H111" s="121">
        <f t="shared" si="18"/>
        <v>41.553430632444218</v>
      </c>
      <c r="I111" s="121">
        <f t="shared" si="18"/>
        <v>22.333916083916083</v>
      </c>
      <c r="J111" s="121">
        <f t="shared" si="18"/>
        <v>21.13037893384714</v>
      </c>
      <c r="K111" s="121">
        <f t="shared" si="18"/>
        <v>31.643835616438356</v>
      </c>
      <c r="L111" s="121">
        <f t="shared" si="18"/>
        <v>39.659837649787399</v>
      </c>
      <c r="M111" s="121">
        <f t="shared" si="18"/>
        <v>32.581306768239088</v>
      </c>
      <c r="N111" s="121">
        <f t="shared" si="18"/>
        <v>37.310195227765725</v>
      </c>
      <c r="O111" s="112">
        <f t="shared" si="18"/>
        <v>23.250871727154557</v>
      </c>
    </row>
    <row r="112" spans="1:15" x14ac:dyDescent="0.25">
      <c r="A112" s="62" t="s">
        <v>99</v>
      </c>
      <c r="B112" s="63"/>
      <c r="C112" s="64"/>
      <c r="D112" s="64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111"/>
    </row>
    <row r="113" spans="1:15" x14ac:dyDescent="0.25">
      <c r="A113" s="29">
        <v>8</v>
      </c>
      <c r="B113" s="65" t="s">
        <v>100</v>
      </c>
      <c r="C113" s="54" t="s">
        <v>9</v>
      </c>
      <c r="D113" s="54">
        <v>11555</v>
      </c>
      <c r="E113" s="13">
        <v>5711</v>
      </c>
      <c r="F113" s="13">
        <v>6775</v>
      </c>
      <c r="G113" s="13">
        <v>8130</v>
      </c>
      <c r="H113" s="13">
        <v>7412</v>
      </c>
      <c r="I113" s="13">
        <v>8362</v>
      </c>
      <c r="J113" s="13">
        <v>5811</v>
      </c>
      <c r="K113" s="13">
        <v>3804</v>
      </c>
      <c r="L113" s="13">
        <v>4989</v>
      </c>
      <c r="M113" s="13">
        <v>5425</v>
      </c>
      <c r="N113" s="13">
        <v>3539</v>
      </c>
      <c r="O113" s="110">
        <f>SUM(D113:N113)</f>
        <v>71513</v>
      </c>
    </row>
    <row r="114" spans="1:15" x14ac:dyDescent="0.25">
      <c r="A114" s="30"/>
      <c r="B114" s="66" t="s">
        <v>101</v>
      </c>
      <c r="C114" s="54" t="s">
        <v>11</v>
      </c>
      <c r="D114" s="54">
        <v>1</v>
      </c>
      <c r="E114" s="13"/>
      <c r="F114" s="13"/>
      <c r="G114" s="13">
        <v>1</v>
      </c>
      <c r="H114" s="13">
        <v>1</v>
      </c>
      <c r="I114" s="13"/>
      <c r="J114" s="13"/>
      <c r="K114" s="13"/>
      <c r="L114" s="13"/>
      <c r="M114" s="13"/>
      <c r="N114" s="13"/>
      <c r="O114" s="110">
        <f>SUM(D114:N114)</f>
        <v>3</v>
      </c>
    </row>
    <row r="115" spans="1:15" x14ac:dyDescent="0.25">
      <c r="A115" s="31"/>
      <c r="B115" s="67"/>
      <c r="C115" s="54" t="s">
        <v>13</v>
      </c>
      <c r="D115" s="105">
        <v>1.409582340752435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11">
        <f>O114/O113*100000</f>
        <v>4.1950414609931057</v>
      </c>
    </row>
    <row r="116" spans="1:15" x14ac:dyDescent="0.25">
      <c r="A116" s="62" t="s">
        <v>102</v>
      </c>
      <c r="B116" s="63"/>
      <c r="C116" s="64"/>
      <c r="D116" s="64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111"/>
    </row>
    <row r="117" spans="1:15" x14ac:dyDescent="0.25">
      <c r="A117" s="29">
        <v>9</v>
      </c>
      <c r="B117" s="65" t="s">
        <v>103</v>
      </c>
      <c r="C117" s="54" t="s">
        <v>9</v>
      </c>
      <c r="D117" s="54">
        <v>286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10">
        <f>SUM(D117:N117)</f>
        <v>286</v>
      </c>
    </row>
    <row r="118" spans="1:15" x14ac:dyDescent="0.25">
      <c r="A118" s="30"/>
      <c r="B118" s="66" t="s">
        <v>104</v>
      </c>
      <c r="C118" s="54" t="s">
        <v>11</v>
      </c>
      <c r="D118" s="54">
        <v>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10">
        <f>SUM(D118:N118)</f>
        <v>6</v>
      </c>
    </row>
    <row r="119" spans="1:15" x14ac:dyDescent="0.25">
      <c r="A119" s="31"/>
      <c r="B119" s="67"/>
      <c r="C119" s="54" t="s">
        <v>13</v>
      </c>
      <c r="D119" s="54">
        <v>8.39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11">
        <v>8.39</v>
      </c>
    </row>
    <row r="120" spans="1:15" x14ac:dyDescent="0.25">
      <c r="A120" s="62" t="s">
        <v>105</v>
      </c>
      <c r="B120" s="63"/>
      <c r="C120" s="64"/>
      <c r="D120" s="64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111"/>
    </row>
    <row r="121" spans="1:15" x14ac:dyDescent="0.25">
      <c r="A121" s="29">
        <v>10</v>
      </c>
      <c r="B121" s="65" t="s">
        <v>106</v>
      </c>
      <c r="C121" s="54" t="s">
        <v>9</v>
      </c>
      <c r="D121" s="5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10">
        <f>SUM(D121:N121)</f>
        <v>0</v>
      </c>
    </row>
    <row r="122" spans="1:15" x14ac:dyDescent="0.25">
      <c r="A122" s="30"/>
      <c r="B122" s="66" t="s">
        <v>107</v>
      </c>
      <c r="C122" s="54" t="s">
        <v>11</v>
      </c>
      <c r="D122" s="54">
        <v>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10">
        <f>SUM(D122:N122)</f>
        <v>0</v>
      </c>
    </row>
    <row r="123" spans="1:15" x14ac:dyDescent="0.25">
      <c r="A123" s="31"/>
      <c r="B123" s="67"/>
      <c r="C123" s="54" t="s">
        <v>13</v>
      </c>
      <c r="D123" s="54" t="e">
        <v>#DIV/0!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11" t="e">
        <f>O122/O121*100</f>
        <v>#DIV/0!</v>
      </c>
    </row>
    <row r="124" spans="1:15" x14ac:dyDescent="0.25">
      <c r="A124" s="29">
        <v>10</v>
      </c>
      <c r="B124" s="65" t="s">
        <v>108</v>
      </c>
      <c r="C124" s="52" t="s">
        <v>9</v>
      </c>
      <c r="D124" s="5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10">
        <f>SUM(D124:N124)</f>
        <v>0</v>
      </c>
    </row>
    <row r="125" spans="1:15" x14ac:dyDescent="0.25">
      <c r="A125" s="30"/>
      <c r="B125" s="66" t="s">
        <v>109</v>
      </c>
      <c r="C125" s="52" t="s">
        <v>11</v>
      </c>
      <c r="D125" s="52">
        <v>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10">
        <f>SUM(D125:N125)</f>
        <v>0</v>
      </c>
    </row>
    <row r="126" spans="1:15" x14ac:dyDescent="0.25">
      <c r="A126" s="31"/>
      <c r="B126" s="67"/>
      <c r="C126" s="52" t="s">
        <v>13</v>
      </c>
      <c r="D126" s="52" t="e">
        <v>#DIV/0!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11" t="e">
        <f>O125/O124*100</f>
        <v>#DIV/0!</v>
      </c>
    </row>
    <row r="127" spans="1:15" x14ac:dyDescent="0.25">
      <c r="A127" s="30">
        <v>10</v>
      </c>
      <c r="B127" s="68" t="s">
        <v>110</v>
      </c>
      <c r="C127" s="52" t="s">
        <v>9</v>
      </c>
      <c r="D127" s="5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10">
        <f>SUM(D127:N127)</f>
        <v>0</v>
      </c>
    </row>
    <row r="128" spans="1:15" x14ac:dyDescent="0.25">
      <c r="A128" s="30"/>
      <c r="B128" s="66" t="s">
        <v>111</v>
      </c>
      <c r="C128" s="52" t="s">
        <v>11</v>
      </c>
      <c r="D128" s="52">
        <v>0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10">
        <f>SUM(D128:N128)</f>
        <v>0</v>
      </c>
    </row>
    <row r="129" spans="1:15" x14ac:dyDescent="0.25">
      <c r="A129" s="30"/>
      <c r="B129" s="67"/>
      <c r="C129" s="52" t="s">
        <v>13</v>
      </c>
      <c r="D129" s="5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11" t="e">
        <f>O128/O127*100</f>
        <v>#DIV/0!</v>
      </c>
    </row>
    <row r="130" spans="1:15" x14ac:dyDescent="0.25">
      <c r="A130" s="42" t="s">
        <v>112</v>
      </c>
      <c r="B130" s="60"/>
      <c r="C130" s="61"/>
      <c r="D130" s="61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111"/>
    </row>
    <row r="131" spans="1:15" x14ac:dyDescent="0.25">
      <c r="A131" s="29">
        <v>11</v>
      </c>
      <c r="B131" s="32" t="s">
        <v>113</v>
      </c>
      <c r="C131" s="51" t="s">
        <v>9</v>
      </c>
      <c r="D131" s="51">
        <v>1265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10">
        <f>SUM(D131:N131)</f>
        <v>1265</v>
      </c>
    </row>
    <row r="132" spans="1:15" x14ac:dyDescent="0.25">
      <c r="A132" s="30"/>
      <c r="B132" s="33" t="s">
        <v>114</v>
      </c>
      <c r="C132" s="52" t="s">
        <v>11</v>
      </c>
      <c r="D132" s="52">
        <v>742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10">
        <f>SUM(D132:N132)</f>
        <v>742</v>
      </c>
    </row>
    <row r="133" spans="1:15" x14ac:dyDescent="0.25">
      <c r="A133" s="31"/>
      <c r="B133" s="17"/>
      <c r="C133" s="52" t="s">
        <v>13</v>
      </c>
      <c r="D133" s="104">
        <f>D132*100/D131</f>
        <v>58.656126482213438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11">
        <f>O132/O131*100</f>
        <v>58.656126482213445</v>
      </c>
    </row>
    <row r="134" spans="1:15" x14ac:dyDescent="0.25">
      <c r="A134" s="42" t="s">
        <v>115</v>
      </c>
      <c r="B134" s="60"/>
      <c r="C134" s="54"/>
      <c r="D134" s="10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11"/>
    </row>
    <row r="135" spans="1:15" x14ac:dyDescent="0.25">
      <c r="A135" s="29">
        <v>12</v>
      </c>
      <c r="B135" s="116" t="s">
        <v>116</v>
      </c>
      <c r="C135" s="54" t="s">
        <v>9</v>
      </c>
      <c r="D135" s="5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10">
        <f>SUM(D135:N135)</f>
        <v>0</v>
      </c>
    </row>
    <row r="136" spans="1:15" x14ac:dyDescent="0.25">
      <c r="A136" s="30"/>
      <c r="B136" s="33" t="s">
        <v>117</v>
      </c>
      <c r="C136" s="52" t="s">
        <v>11</v>
      </c>
      <c r="D136" s="5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10">
        <f>SUM(D136:N136)</f>
        <v>0</v>
      </c>
    </row>
    <row r="137" spans="1:15" x14ac:dyDescent="0.25">
      <c r="A137" s="31"/>
      <c r="B137" s="69" t="s">
        <v>118</v>
      </c>
      <c r="C137" s="52" t="s">
        <v>13</v>
      </c>
      <c r="D137" s="104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11" t="e">
        <f>O136/O135*100</f>
        <v>#DIV/0!</v>
      </c>
    </row>
    <row r="138" spans="1:15" x14ac:dyDescent="0.25">
      <c r="A138" s="42" t="s">
        <v>119</v>
      </c>
      <c r="B138" s="60"/>
      <c r="C138" s="61"/>
      <c r="D138" s="6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11"/>
    </row>
    <row r="139" spans="1:15" x14ac:dyDescent="0.25">
      <c r="A139" s="29">
        <v>13</v>
      </c>
      <c r="B139" s="32" t="s">
        <v>120</v>
      </c>
      <c r="C139" s="51" t="s">
        <v>9</v>
      </c>
      <c r="D139" s="51">
        <v>0</v>
      </c>
      <c r="E139" s="13"/>
      <c r="F139" s="35"/>
      <c r="G139" s="13"/>
      <c r="H139" s="13"/>
      <c r="I139" s="13"/>
      <c r="J139" s="13"/>
      <c r="K139" s="13"/>
      <c r="L139" s="13"/>
      <c r="M139" s="13"/>
      <c r="N139" s="13"/>
      <c r="O139" s="110">
        <f>SUM(D139:N139)</f>
        <v>0</v>
      </c>
    </row>
    <row r="140" spans="1:15" x14ac:dyDescent="0.25">
      <c r="A140" s="30"/>
      <c r="B140" s="33" t="s">
        <v>121</v>
      </c>
      <c r="C140" s="52" t="s">
        <v>11</v>
      </c>
      <c r="D140" s="52">
        <v>0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10">
        <f>SUM(D140:N140)</f>
        <v>0</v>
      </c>
    </row>
    <row r="141" spans="1:15" x14ac:dyDescent="0.25">
      <c r="A141" s="31"/>
      <c r="B141" s="69"/>
      <c r="C141" s="52" t="s">
        <v>13</v>
      </c>
      <c r="D141" s="5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11">
        <f>E141+F141+G141+N141</f>
        <v>0</v>
      </c>
    </row>
    <row r="142" spans="1:15" x14ac:dyDescent="0.25">
      <c r="A142" s="42" t="s">
        <v>122</v>
      </c>
      <c r="B142" s="60"/>
      <c r="C142" s="61"/>
      <c r="D142" s="6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11"/>
    </row>
    <row r="143" spans="1:15" x14ac:dyDescent="0.25">
      <c r="A143" s="29">
        <v>14</v>
      </c>
      <c r="B143" s="32" t="s">
        <v>123</v>
      </c>
      <c r="C143" s="51" t="s">
        <v>9</v>
      </c>
      <c r="D143" s="51">
        <v>1</v>
      </c>
      <c r="E143" s="13"/>
      <c r="F143" s="35"/>
      <c r="G143" s="13"/>
      <c r="H143" s="13"/>
      <c r="I143" s="13"/>
      <c r="J143" s="13"/>
      <c r="K143" s="13"/>
      <c r="L143" s="13"/>
      <c r="M143" s="13"/>
      <c r="N143" s="13"/>
      <c r="O143" s="110">
        <f>SUM(D143:N143)</f>
        <v>1</v>
      </c>
    </row>
    <row r="144" spans="1:15" x14ac:dyDescent="0.25">
      <c r="A144" s="30"/>
      <c r="B144" s="33" t="s">
        <v>124</v>
      </c>
      <c r="C144" s="52" t="s">
        <v>11</v>
      </c>
      <c r="D144" s="52">
        <v>1</v>
      </c>
      <c r="E144" s="13"/>
      <c r="F144" s="35"/>
      <c r="G144" s="13"/>
      <c r="H144" s="13"/>
      <c r="I144" s="13"/>
      <c r="J144" s="13"/>
      <c r="K144" s="13"/>
      <c r="L144" s="13"/>
      <c r="M144" s="13"/>
      <c r="N144" s="13"/>
      <c r="O144" s="110">
        <f>SUM(D144:N144)</f>
        <v>1</v>
      </c>
    </row>
    <row r="145" spans="1:15" x14ac:dyDescent="0.25">
      <c r="A145" s="31"/>
      <c r="B145" s="69"/>
      <c r="C145" s="52" t="s">
        <v>13</v>
      </c>
      <c r="D145" s="52">
        <v>100</v>
      </c>
      <c r="E145" s="18"/>
      <c r="F145" s="36"/>
      <c r="G145" s="18"/>
      <c r="H145" s="18"/>
      <c r="I145" s="18"/>
      <c r="J145" s="18"/>
      <c r="K145" s="18"/>
      <c r="L145" s="18"/>
      <c r="M145" s="18"/>
      <c r="N145" s="18"/>
      <c r="O145" s="111">
        <f>O144/O143*100</f>
        <v>100</v>
      </c>
    </row>
    <row r="146" spans="1:15" x14ac:dyDescent="0.25">
      <c r="A146" s="30"/>
      <c r="B146" s="33"/>
      <c r="C146" s="51"/>
      <c r="D146" s="51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11"/>
    </row>
    <row r="147" spans="1:15" x14ac:dyDescent="0.25">
      <c r="A147" s="29">
        <v>15</v>
      </c>
      <c r="B147" s="32" t="s">
        <v>125</v>
      </c>
      <c r="C147" s="51" t="s">
        <v>9</v>
      </c>
      <c r="D147" s="51">
        <v>70943</v>
      </c>
      <c r="E147" s="13"/>
      <c r="F147" s="35"/>
      <c r="G147" s="13"/>
      <c r="H147" s="13"/>
      <c r="I147" s="13"/>
      <c r="J147" s="13"/>
      <c r="K147" s="13"/>
      <c r="L147" s="13"/>
      <c r="M147" s="13"/>
      <c r="N147" s="13"/>
      <c r="O147" s="110">
        <f>SUM(D147:N147)</f>
        <v>70943</v>
      </c>
    </row>
    <row r="148" spans="1:15" x14ac:dyDescent="0.25">
      <c r="A148" s="30"/>
      <c r="B148" s="33" t="s">
        <v>126</v>
      </c>
      <c r="C148" s="52" t="s">
        <v>11</v>
      </c>
      <c r="D148" s="51">
        <v>10</v>
      </c>
      <c r="E148" s="13"/>
      <c r="F148" s="35"/>
      <c r="G148" s="13"/>
      <c r="H148" s="13"/>
      <c r="I148" s="13"/>
      <c r="J148" s="13"/>
      <c r="K148" s="13"/>
      <c r="L148" s="13"/>
      <c r="M148" s="13"/>
      <c r="N148" s="13"/>
      <c r="O148" s="110">
        <f>SUM(D148:N148)</f>
        <v>10</v>
      </c>
    </row>
    <row r="149" spans="1:15" x14ac:dyDescent="0.25">
      <c r="A149" s="31"/>
      <c r="B149" s="69"/>
      <c r="C149" s="52" t="s">
        <v>13</v>
      </c>
      <c r="D149" s="104">
        <v>14.095823407524351</v>
      </c>
      <c r="E149" s="18"/>
      <c r="F149" s="36"/>
      <c r="G149" s="18"/>
      <c r="H149" s="18"/>
      <c r="I149" s="18"/>
      <c r="J149" s="18"/>
      <c r="K149" s="18"/>
      <c r="L149" s="18"/>
      <c r="M149" s="18"/>
      <c r="N149" s="18"/>
      <c r="O149" s="111">
        <f>O148/O147*100</f>
        <v>1.4095823407524351E-2</v>
      </c>
    </row>
    <row r="150" spans="1:15" x14ac:dyDescent="0.25">
      <c r="A150" s="59"/>
      <c r="B150" s="70"/>
      <c r="C150" s="61"/>
      <c r="D150" s="5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11"/>
    </row>
    <row r="151" spans="1:15" x14ac:dyDescent="0.25">
      <c r="A151" s="59"/>
      <c r="B151" s="70"/>
      <c r="C151" s="61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11"/>
    </row>
    <row r="152" spans="1:15" x14ac:dyDescent="0.25">
      <c r="A152" s="29">
        <v>16</v>
      </c>
      <c r="B152" s="32" t="s">
        <v>127</v>
      </c>
      <c r="C152" s="51" t="s">
        <v>9</v>
      </c>
      <c r="D152" s="54">
        <v>1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10">
        <f>SUM(D152:N152)</f>
        <v>1</v>
      </c>
    </row>
    <row r="153" spans="1:15" x14ac:dyDescent="0.25">
      <c r="A153" s="30"/>
      <c r="B153" s="33" t="s">
        <v>128</v>
      </c>
      <c r="C153" s="52" t="s">
        <v>11</v>
      </c>
      <c r="D153" s="54">
        <v>1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10">
        <f>SUM(D153:N153)</f>
        <v>1</v>
      </c>
    </row>
    <row r="154" spans="1:15" x14ac:dyDescent="0.25">
      <c r="A154" s="31"/>
      <c r="B154" s="69" t="s">
        <v>129</v>
      </c>
      <c r="C154" s="52" t="s">
        <v>13</v>
      </c>
      <c r="D154" s="105">
        <v>100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11">
        <f>O153/O152*100</f>
        <v>100</v>
      </c>
    </row>
    <row r="155" spans="1:15" x14ac:dyDescent="0.25">
      <c r="A155" s="29">
        <v>17</v>
      </c>
      <c r="B155" s="32" t="s">
        <v>130</v>
      </c>
      <c r="C155" s="51" t="s">
        <v>9</v>
      </c>
      <c r="D155" s="52"/>
      <c r="E155" s="123">
        <v>1</v>
      </c>
      <c r="F155" s="123">
        <v>1</v>
      </c>
      <c r="G155" s="123">
        <v>1</v>
      </c>
      <c r="H155" s="123">
        <v>1</v>
      </c>
      <c r="I155" s="123">
        <v>1</v>
      </c>
      <c r="J155" s="123">
        <v>1</v>
      </c>
      <c r="K155" s="123">
        <v>1</v>
      </c>
      <c r="L155" s="123">
        <v>1</v>
      </c>
      <c r="M155" s="123">
        <v>1</v>
      </c>
      <c r="N155" s="123">
        <v>1</v>
      </c>
      <c r="O155" s="110">
        <f>SUM(D155:N155)</f>
        <v>10</v>
      </c>
    </row>
    <row r="156" spans="1:15" x14ac:dyDescent="0.25">
      <c r="A156" s="30"/>
      <c r="B156" s="33" t="s">
        <v>131</v>
      </c>
      <c r="C156" s="52" t="s">
        <v>11</v>
      </c>
      <c r="D156" s="52"/>
      <c r="E156" s="13">
        <v>1</v>
      </c>
      <c r="F156" s="13"/>
      <c r="G156" s="13">
        <v>1</v>
      </c>
      <c r="H156" s="13">
        <v>1</v>
      </c>
      <c r="I156" s="13"/>
      <c r="J156" s="13"/>
      <c r="K156" s="13">
        <v>1</v>
      </c>
      <c r="L156" s="13"/>
      <c r="M156" s="13">
        <v>1</v>
      </c>
      <c r="N156" s="13">
        <v>1</v>
      </c>
      <c r="O156" s="110">
        <f>SUM(D156:N156)</f>
        <v>6</v>
      </c>
    </row>
    <row r="157" spans="1:15" x14ac:dyDescent="0.25">
      <c r="A157" s="31"/>
      <c r="B157" s="69"/>
      <c r="C157" s="52" t="s">
        <v>13</v>
      </c>
      <c r="D157" s="51"/>
      <c r="E157" s="18">
        <f>E156*100/E155</f>
        <v>100</v>
      </c>
      <c r="F157" s="18"/>
      <c r="G157" s="18">
        <f t="shared" ref="G157:N157" si="19">G156*100/G155</f>
        <v>100</v>
      </c>
      <c r="H157" s="18">
        <f t="shared" si="19"/>
        <v>100</v>
      </c>
      <c r="I157" s="18"/>
      <c r="J157" s="18"/>
      <c r="K157" s="18">
        <f t="shared" si="19"/>
        <v>100</v>
      </c>
      <c r="L157" s="18"/>
      <c r="M157" s="18">
        <f t="shared" si="19"/>
        <v>100</v>
      </c>
      <c r="N157" s="18">
        <f t="shared" si="19"/>
        <v>100</v>
      </c>
      <c r="O157" s="111">
        <f>O156/O155*100</f>
        <v>60</v>
      </c>
    </row>
    <row r="158" spans="1:15" x14ac:dyDescent="0.25">
      <c r="A158" s="38" t="s">
        <v>132</v>
      </c>
      <c r="B158" s="71"/>
      <c r="C158" s="72"/>
      <c r="D158" s="72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111"/>
    </row>
    <row r="159" spans="1:15" x14ac:dyDescent="0.25">
      <c r="A159" s="29">
        <v>1</v>
      </c>
      <c r="B159" s="20" t="s">
        <v>133</v>
      </c>
      <c r="C159" s="54" t="s">
        <v>9</v>
      </c>
      <c r="D159" s="1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110">
        <f>SUM(D159:N159)</f>
        <v>0</v>
      </c>
    </row>
    <row r="160" spans="1:15" x14ac:dyDescent="0.25">
      <c r="A160" s="30"/>
      <c r="B160" s="15" t="s">
        <v>134</v>
      </c>
      <c r="C160" s="54" t="s">
        <v>11</v>
      </c>
      <c r="D160" s="1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110">
        <f>SUM(D160:N160)</f>
        <v>0</v>
      </c>
    </row>
    <row r="161" spans="1:15" x14ac:dyDescent="0.25">
      <c r="A161" s="30"/>
      <c r="B161" s="15" t="s">
        <v>135</v>
      </c>
      <c r="C161" s="54" t="s">
        <v>13</v>
      </c>
      <c r="D161" s="12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111" t="e">
        <f>O160/O159*100</f>
        <v>#DIV/0!</v>
      </c>
    </row>
    <row r="162" spans="1:15" x14ac:dyDescent="0.25">
      <c r="A162" s="29">
        <v>2</v>
      </c>
      <c r="B162" s="20" t="s">
        <v>136</v>
      </c>
      <c r="C162" s="54" t="s">
        <v>9</v>
      </c>
      <c r="D162" s="54">
        <v>1</v>
      </c>
      <c r="E162" s="123">
        <v>1</v>
      </c>
      <c r="F162" s="54">
        <v>1</v>
      </c>
      <c r="G162" s="123">
        <v>1</v>
      </c>
      <c r="H162" s="54">
        <v>1</v>
      </c>
      <c r="I162" s="123">
        <v>1</v>
      </c>
      <c r="J162" s="54">
        <v>1</v>
      </c>
      <c r="K162" s="123">
        <v>1</v>
      </c>
      <c r="L162" s="54">
        <v>1</v>
      </c>
      <c r="M162" s="123">
        <v>1</v>
      </c>
      <c r="N162" s="54">
        <v>1</v>
      </c>
      <c r="O162" s="110">
        <f>SUM(D162:N162)</f>
        <v>11</v>
      </c>
    </row>
    <row r="163" spans="1:15" x14ac:dyDescent="0.25">
      <c r="A163" s="30"/>
      <c r="B163" s="15" t="s">
        <v>137</v>
      </c>
      <c r="C163" s="54" t="s">
        <v>11</v>
      </c>
      <c r="D163" s="54">
        <v>1</v>
      </c>
      <c r="E163" s="54">
        <v>1</v>
      </c>
      <c r="F163" s="54">
        <v>1</v>
      </c>
      <c r="G163" s="54">
        <v>1</v>
      </c>
      <c r="H163" s="54">
        <v>1</v>
      </c>
      <c r="I163" s="54">
        <v>1</v>
      </c>
      <c r="J163" s="54">
        <v>1</v>
      </c>
      <c r="K163" s="54">
        <v>1</v>
      </c>
      <c r="L163" s="54">
        <v>1</v>
      </c>
      <c r="M163" s="54">
        <v>1</v>
      </c>
      <c r="N163" s="54">
        <v>1</v>
      </c>
      <c r="O163" s="110">
        <f>SUM(D163:N163)</f>
        <v>11</v>
      </c>
    </row>
    <row r="164" spans="1:15" x14ac:dyDescent="0.25">
      <c r="A164" s="30"/>
      <c r="B164" s="15" t="s">
        <v>138</v>
      </c>
      <c r="C164" s="54" t="s">
        <v>13</v>
      </c>
      <c r="D164" s="54">
        <v>100</v>
      </c>
      <c r="E164" s="124"/>
      <c r="F164" s="124"/>
      <c r="G164" s="18"/>
      <c r="H164" s="18"/>
      <c r="I164" s="18"/>
      <c r="J164" s="18"/>
      <c r="K164" s="18"/>
      <c r="L164" s="18"/>
      <c r="M164" s="18"/>
      <c r="N164" s="18"/>
      <c r="O164" s="111">
        <f>O163/O162*100</f>
        <v>100</v>
      </c>
    </row>
    <row r="165" spans="1:15" x14ac:dyDescent="0.25">
      <c r="A165" s="29">
        <v>3</v>
      </c>
      <c r="B165" s="32" t="s">
        <v>139</v>
      </c>
      <c r="C165" s="54" t="s">
        <v>9</v>
      </c>
      <c r="D165" s="54">
        <v>40</v>
      </c>
      <c r="E165" s="54">
        <v>40</v>
      </c>
      <c r="F165" s="54">
        <v>40</v>
      </c>
      <c r="G165" s="54">
        <v>40</v>
      </c>
      <c r="H165" s="54">
        <v>40</v>
      </c>
      <c r="I165" s="54">
        <v>40</v>
      </c>
      <c r="J165" s="54">
        <v>40</v>
      </c>
      <c r="K165" s="54">
        <v>40</v>
      </c>
      <c r="L165" s="54">
        <v>40</v>
      </c>
      <c r="M165" s="54">
        <v>40</v>
      </c>
      <c r="N165" s="54">
        <v>40</v>
      </c>
      <c r="O165" s="110">
        <f>SUM(D165:N165)</f>
        <v>440</v>
      </c>
    </row>
    <row r="166" spans="1:15" x14ac:dyDescent="0.25">
      <c r="A166" s="73"/>
      <c r="B166" s="33" t="s">
        <v>140</v>
      </c>
      <c r="C166" s="54" t="s">
        <v>11</v>
      </c>
      <c r="D166" s="54">
        <v>40</v>
      </c>
      <c r="E166" s="54">
        <v>40</v>
      </c>
      <c r="F166" s="54">
        <v>40</v>
      </c>
      <c r="G166" s="54">
        <v>40</v>
      </c>
      <c r="H166" s="54">
        <v>40</v>
      </c>
      <c r="I166" s="54">
        <v>40</v>
      </c>
      <c r="J166" s="54">
        <v>40</v>
      </c>
      <c r="K166" s="54">
        <v>40</v>
      </c>
      <c r="L166" s="54">
        <v>40</v>
      </c>
      <c r="M166" s="54">
        <v>40</v>
      </c>
      <c r="N166" s="54">
        <v>40</v>
      </c>
      <c r="O166" s="110">
        <f>SUM(D166:N166)</f>
        <v>440</v>
      </c>
    </row>
    <row r="167" spans="1:15" x14ac:dyDescent="0.25">
      <c r="A167" s="74"/>
      <c r="B167" s="69" t="s">
        <v>141</v>
      </c>
      <c r="C167" s="54" t="s">
        <v>13</v>
      </c>
      <c r="D167" s="127">
        <f>D166*100/D165</f>
        <v>100</v>
      </c>
      <c r="E167" s="128">
        <f t="shared" ref="E167" si="20">E166*100/E165</f>
        <v>100</v>
      </c>
      <c r="F167" s="128">
        <f t="shared" ref="F167" si="21">F166*100/F165</f>
        <v>100</v>
      </c>
      <c r="G167" s="128">
        <f t="shared" ref="G167" si="22">G166*100/G165</f>
        <v>100</v>
      </c>
      <c r="H167" s="128">
        <f t="shared" ref="H167" si="23">H166*100/H165</f>
        <v>100</v>
      </c>
      <c r="I167" s="128">
        <f t="shared" ref="I167" si="24">I166*100/I165</f>
        <v>100</v>
      </c>
      <c r="J167" s="128">
        <f t="shared" ref="J167" si="25">J166*100/J165</f>
        <v>100</v>
      </c>
      <c r="K167" s="128">
        <f t="shared" ref="K167" si="26">K166*100/K165</f>
        <v>100</v>
      </c>
      <c r="L167" s="128">
        <f t="shared" ref="L167" si="27">L166*100/L165</f>
        <v>100</v>
      </c>
      <c r="M167" s="128">
        <f t="shared" ref="M167" si="28">M166*100/M165</f>
        <v>100</v>
      </c>
      <c r="N167" s="128">
        <f t="shared" ref="N167:O167" si="29">N166*100/N165</f>
        <v>100</v>
      </c>
      <c r="O167" s="128">
        <f t="shared" si="29"/>
        <v>100</v>
      </c>
    </row>
    <row r="168" spans="1:15" x14ac:dyDescent="0.25">
      <c r="A168" s="130" t="s">
        <v>142</v>
      </c>
      <c r="B168" s="131"/>
      <c r="C168" s="75"/>
      <c r="D168" s="106"/>
      <c r="E168" s="41" t="s">
        <v>175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111"/>
    </row>
    <row r="169" spans="1:15" ht="21" x14ac:dyDescent="0.25">
      <c r="A169" s="29">
        <v>1</v>
      </c>
      <c r="B169" s="65" t="s">
        <v>143</v>
      </c>
      <c r="C169" s="54" t="s">
        <v>9</v>
      </c>
      <c r="D169" s="107">
        <v>1</v>
      </c>
      <c r="E169" s="13">
        <v>1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10">
        <f>SUM(D169:N169)</f>
        <v>2</v>
      </c>
    </row>
    <row r="170" spans="1:15" ht="21" x14ac:dyDescent="0.25">
      <c r="A170" s="30"/>
      <c r="B170" s="66" t="s">
        <v>144</v>
      </c>
      <c r="C170" s="52" t="s">
        <v>11</v>
      </c>
      <c r="D170" s="107">
        <v>0</v>
      </c>
      <c r="E170" s="13">
        <v>1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10">
        <f>SUM(D170:N170)</f>
        <v>1</v>
      </c>
    </row>
    <row r="171" spans="1:15" ht="21" x14ac:dyDescent="0.25">
      <c r="A171" s="31"/>
      <c r="B171" s="67"/>
      <c r="C171" s="52" t="s">
        <v>13</v>
      </c>
      <c r="D171" s="108">
        <v>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11">
        <f>O170/O169*100</f>
        <v>50</v>
      </c>
    </row>
    <row r="172" spans="1:15" x14ac:dyDescent="0.25">
      <c r="A172" s="29">
        <v>2</v>
      </c>
      <c r="B172" s="65" t="s">
        <v>145</v>
      </c>
      <c r="C172" s="52" t="s">
        <v>9</v>
      </c>
      <c r="D172" s="125">
        <v>18724711.27</v>
      </c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114">
        <f>SUM(D172:N172)</f>
        <v>18724711.27</v>
      </c>
    </row>
    <row r="173" spans="1:15" x14ac:dyDescent="0.25">
      <c r="A173" s="30"/>
      <c r="B173" s="66" t="s">
        <v>146</v>
      </c>
      <c r="C173" s="52" t="s">
        <v>11</v>
      </c>
      <c r="D173" s="125">
        <v>9753146.6300000008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114">
        <f>SUM(D173:N173)</f>
        <v>9753146.6300000008</v>
      </c>
    </row>
    <row r="174" spans="1:15" x14ac:dyDescent="0.25">
      <c r="A174" s="31"/>
      <c r="B174" s="67" t="s">
        <v>147</v>
      </c>
      <c r="C174" s="52" t="s">
        <v>13</v>
      </c>
      <c r="D174" s="104">
        <v>52.087033489408789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11">
        <f>O173/O172*100</f>
        <v>52.087033489408782</v>
      </c>
    </row>
    <row r="175" spans="1:15" x14ac:dyDescent="0.25">
      <c r="A175" s="29">
        <v>3</v>
      </c>
      <c r="B175" s="65" t="s">
        <v>148</v>
      </c>
      <c r="C175" s="52" t="s">
        <v>9</v>
      </c>
      <c r="D175" s="137">
        <v>32</v>
      </c>
      <c r="E175" s="123">
        <v>7</v>
      </c>
      <c r="F175" s="123">
        <v>23</v>
      </c>
      <c r="G175" s="123">
        <v>17</v>
      </c>
      <c r="H175" s="123">
        <v>1</v>
      </c>
      <c r="I175" s="123">
        <v>4</v>
      </c>
      <c r="J175" s="123">
        <v>13</v>
      </c>
      <c r="K175" s="123">
        <v>5</v>
      </c>
      <c r="L175" s="123">
        <v>1</v>
      </c>
      <c r="M175" s="123">
        <v>17</v>
      </c>
      <c r="N175" s="123">
        <v>10</v>
      </c>
      <c r="O175" s="123">
        <v>130</v>
      </c>
    </row>
    <row r="176" spans="1:15" ht="126" x14ac:dyDescent="0.25">
      <c r="A176" s="30"/>
      <c r="B176" s="77" t="s">
        <v>149</v>
      </c>
      <c r="C176" s="52" t="s">
        <v>11</v>
      </c>
      <c r="D176" s="138">
        <v>28</v>
      </c>
      <c r="E176" s="123">
        <v>0</v>
      </c>
      <c r="F176" s="123">
        <v>0</v>
      </c>
      <c r="G176" s="123">
        <v>1</v>
      </c>
      <c r="H176" s="123">
        <v>0</v>
      </c>
      <c r="I176" s="123">
        <v>0</v>
      </c>
      <c r="J176" s="123">
        <v>0</v>
      </c>
      <c r="K176" s="123">
        <v>0</v>
      </c>
      <c r="L176" s="123">
        <v>0</v>
      </c>
      <c r="M176" s="123">
        <v>0</v>
      </c>
      <c r="N176" s="123">
        <v>0</v>
      </c>
      <c r="O176" s="123">
        <v>29</v>
      </c>
    </row>
    <row r="177" spans="1:15" x14ac:dyDescent="0.25">
      <c r="A177" s="31"/>
      <c r="B177" s="67" t="s">
        <v>150</v>
      </c>
      <c r="C177" s="52" t="s">
        <v>13</v>
      </c>
      <c r="D177" s="138">
        <v>87.5</v>
      </c>
      <c r="E177" s="124">
        <v>0</v>
      </c>
      <c r="F177" s="124">
        <v>0</v>
      </c>
      <c r="G177" s="124">
        <v>5.882352941176471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39">
        <v>22.30769230769231</v>
      </c>
    </row>
    <row r="178" spans="1:15" x14ac:dyDescent="0.25">
      <c r="A178" s="30"/>
      <c r="B178" s="66"/>
      <c r="C178" s="52"/>
      <c r="D178" s="138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39"/>
    </row>
    <row r="179" spans="1:15" x14ac:dyDescent="0.25">
      <c r="A179" s="30"/>
      <c r="B179" s="66"/>
      <c r="C179" s="52"/>
      <c r="D179" s="138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39"/>
    </row>
    <row r="180" spans="1:15" x14ac:dyDescent="0.25">
      <c r="A180" s="29">
        <v>3</v>
      </c>
      <c r="B180" s="65" t="s">
        <v>148</v>
      </c>
      <c r="C180" s="52" t="s">
        <v>9</v>
      </c>
      <c r="D180" s="138">
        <v>15403</v>
      </c>
      <c r="E180" s="123">
        <v>1134</v>
      </c>
      <c r="F180" s="123">
        <v>893</v>
      </c>
      <c r="G180" s="123">
        <v>2071</v>
      </c>
      <c r="H180" s="123">
        <v>2935</v>
      </c>
      <c r="I180" s="123">
        <v>1690</v>
      </c>
      <c r="J180" s="123">
        <v>2065</v>
      </c>
      <c r="K180" s="123">
        <v>1445</v>
      </c>
      <c r="L180" s="123">
        <v>1980</v>
      </c>
      <c r="M180" s="123">
        <v>947</v>
      </c>
      <c r="N180" s="123">
        <v>882</v>
      </c>
      <c r="O180" s="123">
        <v>31445</v>
      </c>
    </row>
    <row r="181" spans="1:15" x14ac:dyDescent="0.25">
      <c r="A181" s="30"/>
      <c r="B181" s="66" t="s">
        <v>151</v>
      </c>
      <c r="C181" s="52" t="s">
        <v>11</v>
      </c>
      <c r="D181" s="140">
        <v>15403</v>
      </c>
      <c r="E181" s="123">
        <v>1134</v>
      </c>
      <c r="F181" s="123">
        <v>893</v>
      </c>
      <c r="G181" s="123">
        <v>2071</v>
      </c>
      <c r="H181" s="123">
        <v>2935</v>
      </c>
      <c r="I181" s="123">
        <v>1690</v>
      </c>
      <c r="J181" s="123">
        <v>2065</v>
      </c>
      <c r="K181" s="123">
        <v>1445</v>
      </c>
      <c r="L181" s="123">
        <v>1980</v>
      </c>
      <c r="M181" s="123">
        <v>947</v>
      </c>
      <c r="N181" s="123">
        <v>882</v>
      </c>
      <c r="O181" s="123">
        <v>31445</v>
      </c>
    </row>
    <row r="182" spans="1:15" x14ac:dyDescent="0.25">
      <c r="A182" s="31"/>
      <c r="B182" s="67" t="s">
        <v>152</v>
      </c>
      <c r="C182" s="52" t="s">
        <v>13</v>
      </c>
      <c r="D182" s="140">
        <v>100</v>
      </c>
      <c r="E182" s="124">
        <v>100</v>
      </c>
      <c r="F182" s="124">
        <v>100</v>
      </c>
      <c r="G182" s="124">
        <v>100</v>
      </c>
      <c r="H182" s="124">
        <v>100</v>
      </c>
      <c r="I182" s="124">
        <v>100</v>
      </c>
      <c r="J182" s="124">
        <v>100</v>
      </c>
      <c r="K182" s="124">
        <v>100</v>
      </c>
      <c r="L182" s="124">
        <v>100</v>
      </c>
      <c r="M182" s="124">
        <v>100</v>
      </c>
      <c r="N182" s="124">
        <v>100</v>
      </c>
      <c r="O182" s="139">
        <v>100</v>
      </c>
    </row>
    <row r="183" spans="1:15" x14ac:dyDescent="0.25">
      <c r="A183" s="29">
        <v>4</v>
      </c>
      <c r="B183" s="68" t="s">
        <v>153</v>
      </c>
      <c r="C183" s="52" t="s">
        <v>9</v>
      </c>
      <c r="D183" s="52">
        <v>212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110">
        <f>SUM(D183:N183)</f>
        <v>212</v>
      </c>
    </row>
    <row r="184" spans="1:15" x14ac:dyDescent="0.25">
      <c r="A184" s="30"/>
      <c r="B184" s="66" t="s">
        <v>154</v>
      </c>
      <c r="C184" s="52" t="s">
        <v>11</v>
      </c>
      <c r="D184" s="52">
        <v>208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110">
        <f>SUM(D184:N184)</f>
        <v>208</v>
      </c>
    </row>
    <row r="185" spans="1:15" x14ac:dyDescent="0.25">
      <c r="A185" s="30"/>
      <c r="B185" s="67"/>
      <c r="C185" s="52" t="s">
        <v>13</v>
      </c>
      <c r="D185" s="104">
        <v>98.113207547169807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111">
        <f>O184/O183*100</f>
        <v>98.113207547169807</v>
      </c>
    </row>
    <row r="186" spans="1:15" ht="21" x14ac:dyDescent="0.25">
      <c r="A186" s="29">
        <v>5</v>
      </c>
      <c r="B186" s="65" t="s">
        <v>155</v>
      </c>
      <c r="C186" s="52" t="s">
        <v>9</v>
      </c>
      <c r="D186" s="107">
        <v>1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10">
        <f>SUM(D186:N186)</f>
        <v>1</v>
      </c>
    </row>
    <row r="187" spans="1:15" ht="21" x14ac:dyDescent="0.25">
      <c r="A187" s="30"/>
      <c r="B187" s="66" t="s">
        <v>156</v>
      </c>
      <c r="C187" s="52" t="s">
        <v>11</v>
      </c>
      <c r="D187" s="107">
        <v>1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10">
        <f>SUM(D187:N187)</f>
        <v>1</v>
      </c>
    </row>
    <row r="188" spans="1:15" ht="21" x14ac:dyDescent="0.25">
      <c r="A188" s="31"/>
      <c r="B188" s="67"/>
      <c r="C188" s="52" t="s">
        <v>13</v>
      </c>
      <c r="D188" s="108">
        <v>100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11">
        <f>O187/O186*100</f>
        <v>100</v>
      </c>
    </row>
    <row r="189" spans="1:15" x14ac:dyDescent="0.25">
      <c r="A189" s="29">
        <v>6</v>
      </c>
      <c r="B189" s="68" t="s">
        <v>157</v>
      </c>
      <c r="C189" s="52" t="s">
        <v>9</v>
      </c>
      <c r="D189" s="52">
        <v>13</v>
      </c>
      <c r="E189" s="13">
        <v>2</v>
      </c>
      <c r="F189" s="13">
        <v>2</v>
      </c>
      <c r="G189" s="13">
        <v>2</v>
      </c>
      <c r="H189" s="13">
        <v>2</v>
      </c>
      <c r="I189" s="13">
        <v>2</v>
      </c>
      <c r="J189" s="13">
        <v>2</v>
      </c>
      <c r="K189" s="13">
        <v>2</v>
      </c>
      <c r="L189" s="13">
        <v>2</v>
      </c>
      <c r="M189" s="13">
        <v>2</v>
      </c>
      <c r="N189" s="13">
        <v>2</v>
      </c>
      <c r="O189" s="110">
        <f>SUM(D189:N189)</f>
        <v>33</v>
      </c>
    </row>
    <row r="190" spans="1:15" x14ac:dyDescent="0.25">
      <c r="A190" s="30"/>
      <c r="B190" s="66" t="s">
        <v>158</v>
      </c>
      <c r="C190" s="52" t="s">
        <v>11</v>
      </c>
      <c r="D190" s="52">
        <v>13</v>
      </c>
      <c r="E190" s="13">
        <v>2</v>
      </c>
      <c r="F190" s="13">
        <v>2</v>
      </c>
      <c r="G190" s="13">
        <v>1</v>
      </c>
      <c r="H190" s="13">
        <v>2</v>
      </c>
      <c r="I190" s="13">
        <v>2</v>
      </c>
      <c r="J190" s="13">
        <v>2</v>
      </c>
      <c r="K190" s="13">
        <v>2</v>
      </c>
      <c r="L190" s="13">
        <v>2</v>
      </c>
      <c r="M190" s="13">
        <v>2</v>
      </c>
      <c r="N190" s="13">
        <v>2</v>
      </c>
      <c r="O190" s="110">
        <f>SUM(D190:N190)</f>
        <v>32</v>
      </c>
    </row>
    <row r="191" spans="1:15" x14ac:dyDescent="0.25">
      <c r="A191" s="31"/>
      <c r="B191" s="67"/>
      <c r="C191" s="52" t="s">
        <v>13</v>
      </c>
      <c r="D191" s="52">
        <v>100</v>
      </c>
      <c r="E191" s="18">
        <f>E190/E189*100</f>
        <v>100</v>
      </c>
      <c r="F191" s="18">
        <f t="shared" ref="F191:N191" si="30">F190/F189*100</f>
        <v>100</v>
      </c>
      <c r="G191" s="18">
        <f t="shared" si="30"/>
        <v>50</v>
      </c>
      <c r="H191" s="18">
        <f t="shared" si="30"/>
        <v>100</v>
      </c>
      <c r="I191" s="18">
        <f t="shared" si="30"/>
        <v>100</v>
      </c>
      <c r="J191" s="18">
        <f t="shared" si="30"/>
        <v>100</v>
      </c>
      <c r="K191" s="18">
        <f t="shared" si="30"/>
        <v>100</v>
      </c>
      <c r="L191" s="18">
        <f t="shared" si="30"/>
        <v>100</v>
      </c>
      <c r="M191" s="18">
        <f t="shared" si="30"/>
        <v>100</v>
      </c>
      <c r="N191" s="18">
        <f t="shared" si="30"/>
        <v>100</v>
      </c>
      <c r="O191" s="111">
        <f>O190/O189*100</f>
        <v>96.969696969696969</v>
      </c>
    </row>
    <row r="193" spans="2:2" s="1" customFormat="1" x14ac:dyDescent="0.25">
      <c r="B193" s="78" t="s">
        <v>159</v>
      </c>
    </row>
    <row r="194" spans="2:2" s="1" customFormat="1" x14ac:dyDescent="0.25">
      <c r="B194" s="78" t="s">
        <v>160</v>
      </c>
    </row>
  </sheetData>
  <mergeCells count="5">
    <mergeCell ref="A168:B168"/>
    <mergeCell ref="A1:O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 8 Pro</cp:lastModifiedBy>
  <dcterms:created xsi:type="dcterms:W3CDTF">2017-03-30T01:58:29Z</dcterms:created>
  <dcterms:modified xsi:type="dcterms:W3CDTF">2017-04-03T02:38:35Z</dcterms:modified>
</cp:coreProperties>
</file>