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ตัวชี้วัดตรวจราชการ(43)" sheetId="1" r:id="rId1"/>
    <sheet name="Sheet1" sheetId="2" r:id="rId2"/>
  </sheets>
  <definedNames>
    <definedName name="_GoBack" localSheetId="0">'ตัวชี้วัดตรวจราชการ(43)'!#REF!</definedName>
    <definedName name="_xlnm.Print_Titles" localSheetId="0">'ตัวชี้วัดตรวจราชการ(43)'!$2:$3</definedName>
  </definedNames>
  <calcPr fullCalcOnLoad="1"/>
</workbook>
</file>

<file path=xl/sharedStrings.xml><?xml version="1.0" encoding="utf-8"?>
<sst xmlns="http://schemas.openxmlformats.org/spreadsheetml/2006/main" count="370" uniqueCount="179">
  <si>
    <t>ลำดับ</t>
  </si>
  <si>
    <t>ตัวชี้วัด/รายการข้อมูล</t>
  </si>
  <si>
    <t>การพัฒนาสุขภาพตามกลุ่มวัยและระบบควบคุมโรค</t>
  </si>
  <si>
    <t>ร้อยละของเด็กอายุ 0 – 5 ปี มีพัฒนาการสมวัย</t>
  </si>
  <si>
    <t>รายการข้อมูล</t>
  </si>
  <si>
    <t>เป้าหมาย</t>
  </si>
  <si>
    <t>ผลงาน</t>
  </si>
  <si>
    <t>อัตรา / ร้อยละ</t>
  </si>
  <si>
    <t>การพัฒนาระบบบริการ</t>
  </si>
  <si>
    <t>สาขาทารกแรกเกิด</t>
  </si>
  <si>
    <t>สาขาสุขภาพจิต จิตเวช และยาเสพติด</t>
  </si>
  <si>
    <t>สาขาแพทย์แผนไทยและการแพทย์ผสมผสาน</t>
  </si>
  <si>
    <t>(BSS) ในปี 2558)</t>
  </si>
  <si>
    <t>ร้อยละของผู้ป่วยความดันโลหิตสูงที่ควบคุมความดัน</t>
  </si>
  <si>
    <t>โลหิตได้ดี (มากกว่าหรือเท่ากับ ร้อยละ 50)</t>
  </si>
  <si>
    <t>ร้อยละของผู้ป่วยนอกได้รับบริการการแพทย์แผนไทย</t>
  </si>
  <si>
    <t>ร้อยละ 80</t>
  </si>
  <si>
    <t>คณะที่ 1 การส่งเสริมสุขภาพป้องกันโรคและการคุ้มครองผู้บริโภคด้านสุขภาพ</t>
  </si>
  <si>
    <t xml:space="preserve">อัตราส่วนการตายมารดาไทย ไม่เกิน 15 </t>
  </si>
  <si>
    <t>ต่อการเกิดมีชีพแสนคน</t>
  </si>
  <si>
    <t>(ปี 2560 ไม่เกิน 20 ต่อแสนเกิดมีชีพ)</t>
  </si>
  <si>
    <t>ร้อยละของเด็กวัยเรียน สูงดีสมส่วน</t>
  </si>
  <si>
    <t>(ร้อยละ 66)</t>
  </si>
  <si>
    <t>ร้อยละเด็กกลุ่มอายุ 0-12 ปีฟันดีไม่มีผุ (cavity free)</t>
  </si>
  <si>
    <t>(ร้อยละ 52)</t>
  </si>
  <si>
    <t>อัตราการคลอดมีชีพในหญิงอายุ 15-19 ปี</t>
  </si>
  <si>
    <t>(ไม่เกิน 42 ต่อหญิง 15-19 ปีพันคน)</t>
  </si>
  <si>
    <t>ร้อยละของตำบลที่มีระบบการส่งเสริมสุขภาพดูแล</t>
  </si>
  <si>
    <t xml:space="preserve">ผู้สูงอายุระยะยาว (Long Term Care) </t>
  </si>
  <si>
    <t>ในชุมชนผ่านเกณฑ์(ร้อยละ 50)</t>
  </si>
  <si>
    <t xml:space="preserve">ร้อยละของจังหวัดมีศูนย์ปฏิบัติการภาวะฉุกเฉิน (EOC) </t>
  </si>
  <si>
    <t>และทีมตระหนักรู้สถานการณ์ (SAT)</t>
  </si>
  <si>
    <t>ที่สามารถปฏิบัติงานได้จริง(ร้อยละ 80)</t>
  </si>
  <si>
    <t>อัตราความสำเร็จการรักษาผู้ป่วยวัณโรครายใหม่</t>
  </si>
  <si>
    <t>และกลับเป็นซ้ำ</t>
  </si>
  <si>
    <t>(ร้อยละ 85)</t>
  </si>
  <si>
    <t>อัตราการเสียชีวิตจากการจมน้ำของเด็ก</t>
  </si>
  <si>
    <t>อายุน้อยกว่า 15 ปี</t>
  </si>
  <si>
    <t>(&lt; 5.0 ต่อเด็กต่ำกว่า 15 ปีแสนคน)</t>
  </si>
  <si>
    <t>อัตราการเสียชีวิตจากการบาดเจ็บทางถนน</t>
  </si>
  <si>
    <t>(ลดHTรายใหม่ ร้อยละ 2.5 ต่อปี เทียบกับปี 2559)</t>
  </si>
  <si>
    <t>(ลดDMรายใหม่ ร้อยละ 5.0 ต่อปี เทียบกับปี 2559)</t>
  </si>
  <si>
    <t>ร้อยละของผลิตภัณฑ์อาหารสดและอาหารแปรรูป</t>
  </si>
  <si>
    <t>มีความปลอดภัย (ร้อยละ 80)</t>
  </si>
  <si>
    <t xml:space="preserve">ร้อยละของผู้ป่วยยาเสพติดที่หยุดเสพต่อเนื่อง 3 เดือน </t>
  </si>
  <si>
    <t>หลังจำหน่ายจากการบำบัดรักษา</t>
  </si>
  <si>
    <t>(3 month remission rate) (ร้อยละ 92)</t>
  </si>
  <si>
    <t>ร้อยละของผลิตภัณฑ์สุขภาพที่ได้รับการตรวจสอบ</t>
  </si>
  <si>
    <t>ได้มาตรฐานตามเกณฑ์ที่กำหนด</t>
  </si>
  <si>
    <t>(ร้อยละ 95)</t>
  </si>
  <si>
    <t>ร้อยละของสถานพยาบาลและสถานประกอบการ</t>
  </si>
  <si>
    <t>เพื่อสุขภาพผ่านเกณฑ์มาตรฐานตามที่กฎหมายกำหนด</t>
  </si>
  <si>
    <t>(กลุ่มที่ 1 ร้อยละ 100 กลุ่มที่ 2 ร้อยละ 60 เฉลี่ยร้อยละ 80)</t>
  </si>
  <si>
    <t>ร้อยละของโรงพยาบาลที่พัฒนาอนามัยสิ่งแวดล้อม</t>
  </si>
  <si>
    <t>ได้ตามเกณฑ์ GREEN&amp;CLEAN Hospital</t>
  </si>
  <si>
    <t>(ร้อยละ 75 ระดับพื้นฐาน)</t>
  </si>
  <si>
    <t>สาขาการพัฒนาระบบการแพทย์ปฐมภูมิ</t>
  </si>
  <si>
    <t>ร้อยละของคลินิกหมอครอบครัวที่เปิดดำเนินการ</t>
  </si>
  <si>
    <t>ในพื้นที่ (Primary Care Cluster)</t>
  </si>
  <si>
    <t>(ร้อยละ 90 ของพื้นที่เป้าหมาย)</t>
  </si>
  <si>
    <t>ร้อยละของผู้ป่วยเบาหวานที่ควบคุมระดับน้ำตาล</t>
  </si>
  <si>
    <t>ในเลือดได้ดี (มากกว่าหรือเท่ากับ ร้อยละ 40)</t>
  </si>
  <si>
    <t>ขึ้นทะเบียนได้รับการประเมินโอกาสเสี่ยงต่อโรคหัวใจ</t>
  </si>
  <si>
    <t>และหลอดเลือด (CVD Risk) ≥ 80%</t>
  </si>
  <si>
    <t>อัตราตายของผู้ป่วยโรคหลอดเลือดสมอง</t>
  </si>
  <si>
    <t>(น้อยกว่าร้อยละ 7)</t>
  </si>
  <si>
    <t>สาขาพัฒนาระบบบริการให้มีการใช้ยาอย่างสมเหตุผล (Service Plan : RDU)</t>
  </si>
  <si>
    <t>ร้อยละของโรงพยาบาลที่ใช้ยาอย่างสมเหตุผล</t>
  </si>
  <si>
    <t>(RDU1/RDU2 ขั้นที่ 1 ไม่น้อยกว่าร้อยละ 80 )</t>
  </si>
  <si>
    <t>(≤ 4 : 1,000 การเกิด มีชีพ)</t>
  </si>
  <si>
    <t>อัตราตายทารกแรกเกิด อายุน้อยกว่า/เท่ากับ 28 วัน</t>
  </si>
  <si>
    <t>และการแพทย์ทางเลือกที่ได้มาตรฐาน (ร้อยละ 18.5)</t>
  </si>
  <si>
    <t>อัตราการฆ่าตัวตายสำเร็จ</t>
  </si>
  <si>
    <t>(≤ 6.3 ต่อประชากรแสนคน)</t>
  </si>
  <si>
    <t>สาขาโรคหัวใจ</t>
  </si>
  <si>
    <t>อัตราตายจากโรคหลอดเลือดหัวใจ</t>
  </si>
  <si>
    <t>(ลดลงร้อยละ 28)</t>
  </si>
  <si>
    <t>ร้อยละของผู้ป่วยที่ได้รับการรักษาด้วยการผ่าตัด</t>
  </si>
  <si>
    <t xml:space="preserve">ภายในระยะเวลา 4 สัปดาห์ ≥85% </t>
  </si>
  <si>
    <t>ร้อยละของผู้ป่วยที่ได้รับการรักษาด้วยเคมีบำบัด</t>
  </si>
  <si>
    <t xml:space="preserve">ภายในระยะเวลา  6 สัปดาห์ ≥85% </t>
  </si>
  <si>
    <t>ร้อยละของผู้ป่วยที่ได้รับการรักษาด้วยรังสีรักษา</t>
  </si>
  <si>
    <t>ภายในระยะเวลา 6 สัปดาห์ ≥85%</t>
  </si>
  <si>
    <t>สาขาโรคไต</t>
  </si>
  <si>
    <t xml:space="preserve">ร้อยละของผู้ป่วย CKD ที่มีอัตราการลดลงของ </t>
  </si>
  <si>
    <t>eGFR&lt;4 ml/min/1.73m2/yr ≥65%</t>
  </si>
  <si>
    <t>สาขาจักษุวิทยา</t>
  </si>
  <si>
    <t xml:space="preserve">ร้อยละผู้ป่วยตาบอดจากต้อกระจก (Blinding Cataract) </t>
  </si>
  <si>
    <t>ได้รับการผ่าตัดภายใน 30 วัน</t>
  </si>
  <si>
    <t>(ร้อยละ 80)</t>
  </si>
  <si>
    <t>สาขาปลูกถ่ายอวัยวะ</t>
  </si>
  <si>
    <t>จำนวนการปลูกถ่ายไตสำเร็จ</t>
  </si>
  <si>
    <t>(จำนวนปลูกถ่ายไตในประเทศรวม &gt;650 ราย)</t>
  </si>
  <si>
    <t>ร้อยละของระบบ ECS คุณภาพในโรงพยาบาลระดับ</t>
  </si>
  <si>
    <t>F2 ขึ้นไป (ร้อยละ 60)</t>
  </si>
  <si>
    <t>สาขาระบบบริการการแพทย์ฉุกเฉินครบวงจร และระบบการส่งต่อ</t>
  </si>
  <si>
    <t>อัตราตายจากการบาดเจ็บ (Trauma)</t>
  </si>
  <si>
    <t>(น้อยกว่า ร้อยละ 1)</t>
  </si>
  <si>
    <t>ร้อยละสถานพยาบาลที่ผ่านการรับรองมาตรฐาน HA</t>
  </si>
  <si>
    <t xml:space="preserve">(1) ร้อยละสถานพยาบาลที่ได้รับการรับรอง HA </t>
  </si>
  <si>
    <t>(ร้อยละ 63)</t>
  </si>
  <si>
    <t>ร้อยละของ รพ.สต. ในแต่ละอำเภอที่ผ่านเกณฑ์</t>
  </si>
  <si>
    <t>ระดับการพัฒนาคุณภาพ ร้อยละ 10</t>
  </si>
  <si>
    <t>ระดับความสำเร็จของเขตสุขภาพที่มีการบริหารจัดการ</t>
  </si>
  <si>
    <t>ระบบการผลิตและพัฒนากำลังคนได้ตามเกณฑ์</t>
  </si>
  <si>
    <t>(ผ่านเกณฑ์ ทั้ง 5 องค์ประกอบที่ระดับคะแนน3)</t>
  </si>
  <si>
    <t xml:space="preserve">ร้อยละของหน่วยงานที่มีการนำดัชนีความสุขของ </t>
  </si>
  <si>
    <t>คนทำงาน (Happy Work Life Index)</t>
  </si>
  <si>
    <t>และCore Value“MOPH”ไปใช้ ร้อยละ 50</t>
  </si>
  <si>
    <t>ร้อยละของครอบครัวที่มีศักยภาพในการดูแลสุขภาพ</t>
  </si>
  <si>
    <t>ตนเองได้ตามเกณฑ์ที่กำหนด ร้อยละ 50</t>
  </si>
  <si>
    <t>(86,700 คน)</t>
  </si>
  <si>
    <t>คณะที่ 4    การบริหารจัดการ</t>
  </si>
  <si>
    <t>ร้อยละของหน่วยงานในสังกัดกระทรวงสาธารณสุข</t>
  </si>
  <si>
    <t>ผ่านเกณฑ์การประเมิน ITA ร้อยละ 85</t>
  </si>
  <si>
    <t xml:space="preserve">ร้อยละของการจัดซื้อร่วมของยา เวชภัณฑ์ที่ไม่ใช่ยา </t>
  </si>
  <si>
    <t>วัสดุวิทยาศาสตร์ และวัสดุทันตกรรม</t>
  </si>
  <si>
    <t>(ไม่น้อยกว่าร้อยละ 20)</t>
  </si>
  <si>
    <t>ร้อยละจังหวัด/หน่วยบริการผ่านเกณฑ์คุณภาพข้อมูล</t>
  </si>
  <si>
    <t xml:space="preserve">คุณภาพข้อมูลสาเหตุการตาย (Ill Defined)
1. คุณภาพข้อมูลสาเหตุการตาย หมายถึง ข้อมูลสาเหตุการตายที่ไม่ทราบสาเหตุ 
(Ill Defined)ของจังหวัดไม่เกินร้อยละ 25 
1. คุณภาพข้อมูลสาเหตุการตาย หมายถึง ข้อมูลสาเหตุการตายที่ไม่ทราบสาเหตุ 
(Ill Defined)ของจังหวัดไม่เกินร้อยละ 25 
</t>
  </si>
  <si>
    <t>คุณภาพข้อมูลบริการถูกต้องไม่น้อยกว่าร้อยละ 75</t>
  </si>
  <si>
    <t>ของจังหวัดไม่เกินร้อยละ 25 (หน่วยงาน 80%)</t>
  </si>
  <si>
    <t>(หน่วยงาน 80%)</t>
  </si>
  <si>
    <t>ร้อยละประชากรเข้าถึงบริการการแพทย์ฉุกเฉินปี2560</t>
  </si>
  <si>
    <t>(ไม่ต่ำกว่าร้อยละ 95.5)</t>
  </si>
  <si>
    <t>ร้อยละหน่วยบริการที่ประสบภาวะวิกฤติทางการเงิน</t>
  </si>
  <si>
    <t>(ไม่เกินร้อยละ 8)</t>
  </si>
  <si>
    <t>ร้อยละผลงานวิจัย/R2R ด้านสุขภาพที่ให้หน่วยงาน</t>
  </si>
  <si>
    <t>ต่างๆนำไปใช้ประโยชน์ ไม่ต่ำกว่าร้อยละ 20</t>
  </si>
  <si>
    <r>
      <t xml:space="preserve">สาขามะเร็ง  </t>
    </r>
    <r>
      <rPr>
        <b/>
        <sz val="12"/>
        <rFont val="TH SarabunPSK"/>
        <family val="2"/>
      </rPr>
      <t>ลดระยะเวลารอคอย ผ่าตัด เคมีบำบัด รังสีรักษา ของมะเร็ง 5 อันดับแรก (ร้อยละ 80)</t>
    </r>
  </si>
  <si>
    <t>ร้อยละของเด็กอายุ 0-5 ปี สูงดีสมส่วน</t>
  </si>
  <si>
    <t>และส่วนสูงเฉลี่ยที่อายุ 5 ปี</t>
  </si>
  <si>
    <t>(ร้อยละ 51)</t>
  </si>
  <si>
    <t>อัตราผู้ป่วยความดันโลหิตสูงรายใหม่</t>
  </si>
  <si>
    <t>อัตราผู้ป่วยเบาหวานรายใหม่</t>
  </si>
  <si>
    <t>คณะที่ 3    การบริหารทรัพยากรมนุษย์</t>
  </si>
  <si>
    <t>คณะที่ 2</t>
  </si>
  <si>
    <t>ร้อยละของผู้ป่วยความดันโลหิตสูงที่</t>
  </si>
  <si>
    <t>ร้อยละของผู้ป่วยเบาหวานที่</t>
  </si>
  <si>
    <t>จำนวนประชากรกลางปี</t>
  </si>
  <si>
    <t>จำนวนประชากรกลางในช่วงเวลาเดียวกัน</t>
  </si>
  <si>
    <t>จำนวนผู้ป่วยใน จากการบาดเจ็บ (19 สาเหตุ)ทุกราย ที่มีค่า Ps score มากกว่าหรือเท่ากับ 0.75</t>
  </si>
  <si>
    <t>จำนวนประชากรกลางปี (PA)</t>
  </si>
  <si>
    <t>ร้อยละของเด็กอายุ 9, 18, 30 และ 42 เดือน ทุกคนได้รับ</t>
  </si>
  <si>
    <t>การตรวจคัดกรองพัฒนาการและพบสงสัยล่าช้า</t>
  </si>
  <si>
    <t>(ตรวจครั้งแรก) ไม่น้อยกว่าร้อยละ 20</t>
  </si>
  <si>
    <t>ร้อยละของเด็กอายุ 9, 18, 30 และ 42 เดือนหมายถึง</t>
  </si>
  <si>
    <t>เด็กที่ตรวจคัดกรองพัฒนาการในครั้งแรกและพบสงสัยล่าช้าได้รับ</t>
  </si>
  <si>
    <t>การประเมินพัฒนาการซ้ำภายใน 30 วัน ไม่น้อยกว่าร้อยละ 90</t>
  </si>
  <si>
    <t>ทารกแรกเกิดน้ำหนักน้อยกว่า2,500 กรัม</t>
  </si>
  <si>
    <t>ไม่เกินร้อยละ 7</t>
  </si>
  <si>
    <t>ภาวะขาดออกซิเจนในทารกแรกเกิดระหว่างคลอด</t>
  </si>
  <si>
    <t>ไม่เกิน 25 ต่อการเกิดมีชีพพันคน</t>
  </si>
  <si>
    <t>ร้อยละทารกแรกเกิดจนถึงอายุต่ำกว่า 6 เดือน</t>
  </si>
  <si>
    <t>กินนมแม่อย่างเดียวไม่น้อยกว่าร้อยละ 30</t>
  </si>
  <si>
    <t>ร้อยละของผู้ที่ได้รับการคัดกรองโรคความดันโลหิตสูง</t>
  </si>
  <si>
    <t xml:space="preserve"> (มากกว่าหรือเท่ากับ ร้อยละ 90)</t>
  </si>
  <si>
    <t>ร้อยละของผู้ที่ได้รับการคัดกรองโรคเบาหวาน</t>
  </si>
  <si>
    <t>(ลดลง 30%จากปี 2554ไม่เกิน 24.49 ต่อประชากรแสนคน)</t>
  </si>
  <si>
    <t>(ปี 60=ไม่เกิน 18 ต่อประชากรแสนคน)</t>
  </si>
  <si>
    <t>ภาพรวมอำเภอ</t>
  </si>
  <si>
    <t>5 เดือน</t>
  </si>
  <si>
    <t>หมายเหตุ  รอบ 1 ผลงานรอบ 5 เดือน (ตค.59-กพ.60)</t>
  </si>
  <si>
    <t xml:space="preserve">               รอบ 2 ผลงานรอบ 10เดือน(ตค.59-กค.60)</t>
  </si>
  <si>
    <t>แบบฟอร์มที่ 5 แบบสรุปผลการดำเนินงานตัวชี้วัดที่เกี่ยวข้องตามแผนการตรวจราชการปี 2560</t>
  </si>
  <si>
    <t>คำไฮ</t>
  </si>
  <si>
    <t>หนองบัว</t>
  </si>
  <si>
    <t>หนองสรวง</t>
  </si>
  <si>
    <t>ห้วยยางดง</t>
  </si>
  <si>
    <t>หนองไผ่</t>
  </si>
  <si>
    <t>หนองชุมแสง</t>
  </si>
  <si>
    <t>ภูฮัง</t>
  </si>
  <si>
    <t>หนองกุงเผิอก</t>
  </si>
  <si>
    <t>หนองหิน</t>
  </si>
  <si>
    <t>รพ.หนองกุงศรี</t>
  </si>
  <si>
    <t>-</t>
  </si>
  <si>
    <t>(ภาพรวมอำเภอ)</t>
  </si>
  <si>
    <t>&gt;20%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</si>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</sst>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.0"/>
  </numFmts>
  <fonts count="54">
    <font>
      <sz val="11"/>
      <color theme="1"/>
      <name val="Calibri"/>
      <family val="2"/>
    </font>
    <font>
      <sz val="11"/>
      <color indexed="8"/>
      <name val="Tahoma"/>
      <family val="2"/>
    </font>
    <font>
      <sz val="12"/>
      <color indexed="8"/>
      <name val="TH SarabunPSK"/>
      <family val="2"/>
    </font>
    <font>
      <b/>
      <u val="single"/>
      <sz val="12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sz val="16"/>
      <name val="TH SarabunPSK"/>
      <family val="2"/>
    </font>
    <font>
      <sz val="11"/>
      <name val="TH SarabunPSK"/>
      <family val="2"/>
    </font>
    <font>
      <sz val="10"/>
      <name val="TH SarabunPSK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2"/>
      <color indexed="63"/>
      <name val="TH SarabunPSK"/>
      <family val="2"/>
    </font>
    <font>
      <sz val="12"/>
      <color indexed="10"/>
      <name val="TH SarabunPSK"/>
      <family val="2"/>
    </font>
    <font>
      <sz val="10"/>
      <color indexed="10"/>
      <name val="TH SarabunPSK"/>
      <family val="2"/>
    </font>
    <font>
      <b/>
      <u val="single"/>
      <sz val="12"/>
      <color indexed="10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rgb="FF000000"/>
      <name val="TH SarabunPSK"/>
      <family val="2"/>
    </font>
    <font>
      <b/>
      <sz val="16"/>
      <color rgb="FF000000"/>
      <name val="TH SarabunPSK"/>
      <family val="2"/>
    </font>
    <font>
      <sz val="16"/>
      <color theme="1"/>
      <name val="TH SarabunPSK"/>
      <family val="2"/>
    </font>
    <font>
      <sz val="12"/>
      <color rgb="FFFF0000"/>
      <name val="TH SarabunPSK"/>
      <family val="2"/>
    </font>
    <font>
      <sz val="12"/>
      <color theme="1"/>
      <name val="TH SarabunPSK"/>
      <family val="2"/>
    </font>
    <font>
      <b/>
      <u val="single"/>
      <sz val="12"/>
      <color rgb="FFFF0000"/>
      <name val="TH SarabunPSK"/>
      <family val="2"/>
    </font>
    <font>
      <sz val="12"/>
      <color rgb="FF333333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41">
    <xf numFmtId="0" fontId="0" fillId="0" borderId="0" xfId="0" applyFont="1" applyAlignment="1">
      <alignment/>
    </xf>
    <xf numFmtId="3" fontId="4" fillId="33" borderId="10" xfId="0" applyNumberFormat="1" applyFont="1" applyFill="1" applyBorder="1" applyAlignment="1">
      <alignment horizontal="center" vertical="center" wrapText="1"/>
    </xf>
    <xf numFmtId="3" fontId="4" fillId="34" borderId="1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4" fillId="0" borderId="0" xfId="0" applyFont="1" applyBorder="1" applyAlignment="1">
      <alignment vertical="center"/>
    </xf>
    <xf numFmtId="0" fontId="4" fillId="34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justify" vertical="top" wrapText="1"/>
    </xf>
    <xf numFmtId="0" fontId="4" fillId="0" borderId="14" xfId="0" applyFont="1" applyBorder="1" applyAlignment="1">
      <alignment horizontal="center"/>
    </xf>
    <xf numFmtId="0" fontId="4" fillId="34" borderId="13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/>
    </xf>
    <xf numFmtId="0" fontId="4" fillId="34" borderId="15" xfId="0" applyFont="1" applyFill="1" applyBorder="1" applyAlignment="1">
      <alignment horizontal="center" vertical="top" wrapText="1"/>
    </xf>
    <xf numFmtId="0" fontId="4" fillId="0" borderId="15" xfId="0" applyFont="1" applyBorder="1" applyAlignment="1">
      <alignment/>
    </xf>
    <xf numFmtId="2" fontId="4" fillId="34" borderId="10" xfId="0" applyNumberFormat="1" applyFont="1" applyFill="1" applyBorder="1" applyAlignment="1">
      <alignment horizontal="center" vertical="center" wrapText="1"/>
    </xf>
    <xf numFmtId="4" fontId="4" fillId="34" borderId="10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/>
    </xf>
    <xf numFmtId="0" fontId="4" fillId="0" borderId="14" xfId="0" applyFont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top" wrapText="1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5" fillId="0" borderId="11" xfId="0" applyFont="1" applyBorder="1" applyAlignment="1">
      <alignment/>
    </xf>
    <xf numFmtId="0" fontId="4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8" xfId="0" applyFont="1" applyBorder="1" applyAlignment="1">
      <alignment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1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7" fillId="0" borderId="12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/>
    </xf>
    <xf numFmtId="0" fontId="8" fillId="0" borderId="13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/>
    </xf>
    <xf numFmtId="2" fontId="4" fillId="33" borderId="10" xfId="0" applyNumberFormat="1" applyFont="1" applyFill="1" applyBorder="1" applyAlignment="1">
      <alignment horizontal="center" vertical="center" wrapText="1"/>
    </xf>
    <xf numFmtId="0" fontId="4" fillId="0" borderId="19" xfId="0" applyFont="1" applyBorder="1" applyAlignment="1">
      <alignment wrapText="1"/>
    </xf>
    <xf numFmtId="0" fontId="4" fillId="34" borderId="12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2" fontId="4" fillId="34" borderId="10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6" borderId="11" xfId="0" applyFont="1" applyFill="1" applyBorder="1" applyAlignment="1">
      <alignment vertical="center"/>
    </xf>
    <xf numFmtId="0" fontId="4" fillId="6" borderId="11" xfId="0" applyFont="1" applyFill="1" applyBorder="1" applyAlignment="1">
      <alignment horizontal="center" vertical="center"/>
    </xf>
    <xf numFmtId="0" fontId="4" fillId="6" borderId="18" xfId="0" applyFont="1" applyFill="1" applyBorder="1" applyAlignment="1">
      <alignment horizontal="center" vertical="center"/>
    </xf>
    <xf numFmtId="0" fontId="5" fillId="6" borderId="11" xfId="0" applyFont="1" applyFill="1" applyBorder="1" applyAlignment="1">
      <alignment/>
    </xf>
    <xf numFmtId="3" fontId="4" fillId="6" borderId="10" xfId="0" applyNumberFormat="1" applyFont="1" applyFill="1" applyBorder="1" applyAlignment="1">
      <alignment horizontal="center" vertical="center" wrapText="1"/>
    </xf>
    <xf numFmtId="4" fontId="4" fillId="6" borderId="10" xfId="0" applyNumberFormat="1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/>
    </xf>
    <xf numFmtId="0" fontId="4" fillId="6" borderId="11" xfId="0" applyFont="1" applyFill="1" applyBorder="1" applyAlignment="1">
      <alignment horizontal="center" vertical="center" wrapText="1"/>
    </xf>
    <xf numFmtId="0" fontId="4" fillId="6" borderId="18" xfId="0" applyFont="1" applyFill="1" applyBorder="1" applyAlignment="1">
      <alignment horizontal="center" vertical="center" wrapText="1"/>
    </xf>
    <xf numFmtId="3" fontId="4" fillId="6" borderId="10" xfId="0" applyNumberFormat="1" applyFont="1" applyFill="1" applyBorder="1" applyAlignment="1">
      <alignment horizontal="center" vertical="center"/>
    </xf>
    <xf numFmtId="3" fontId="4" fillId="34" borderId="10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vertical="center"/>
    </xf>
    <xf numFmtId="0" fontId="49" fillId="0" borderId="0" xfId="0" applyFont="1" applyAlignment="1">
      <alignment/>
    </xf>
    <xf numFmtId="4" fontId="5" fillId="0" borderId="12" xfId="0" applyNumberFormat="1" applyFont="1" applyBorder="1" applyAlignment="1">
      <alignment horizontal="center" vertical="center"/>
    </xf>
    <xf numFmtId="4" fontId="4" fillId="6" borderId="18" xfId="0" applyNumberFormat="1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top" wrapText="1"/>
    </xf>
    <xf numFmtId="0" fontId="4" fillId="34" borderId="12" xfId="0" applyFont="1" applyFill="1" applyBorder="1" applyAlignment="1">
      <alignment horizontal="center" vertical="top"/>
    </xf>
    <xf numFmtId="0" fontId="4" fillId="34" borderId="13" xfId="0" applyFont="1" applyFill="1" applyBorder="1" applyAlignment="1">
      <alignment vertical="top"/>
    </xf>
    <xf numFmtId="0" fontId="4" fillId="34" borderId="15" xfId="0" applyFont="1" applyFill="1" applyBorder="1" applyAlignment="1">
      <alignment vertical="top"/>
    </xf>
    <xf numFmtId="0" fontId="4" fillId="34" borderId="13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/>
    </xf>
    <xf numFmtId="0" fontId="4" fillId="34" borderId="17" xfId="0" applyFont="1" applyFill="1" applyBorder="1" applyAlignment="1">
      <alignment horizontal="center"/>
    </xf>
    <xf numFmtId="0" fontId="5" fillId="34" borderId="22" xfId="0" applyFont="1" applyFill="1" applyBorder="1" applyAlignment="1">
      <alignment/>
    </xf>
    <xf numFmtId="0" fontId="5" fillId="34" borderId="16" xfId="0" applyFont="1" applyFill="1" applyBorder="1" applyAlignment="1">
      <alignment/>
    </xf>
    <xf numFmtId="0" fontId="4" fillId="34" borderId="22" xfId="0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right"/>
    </xf>
    <xf numFmtId="0" fontId="4" fillId="34" borderId="15" xfId="0" applyFont="1" applyFill="1" applyBorder="1" applyAlignment="1">
      <alignment horizontal="right"/>
    </xf>
    <xf numFmtId="0" fontId="4" fillId="34" borderId="0" xfId="0" applyFont="1" applyFill="1" applyBorder="1" applyAlignment="1">
      <alignment/>
    </xf>
    <xf numFmtId="4" fontId="8" fillId="34" borderId="10" xfId="0" applyNumberFormat="1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vertical="center"/>
    </xf>
    <xf numFmtId="0" fontId="5" fillId="34" borderId="14" xfId="0" applyFont="1" applyFill="1" applyBorder="1" applyAlignment="1">
      <alignment/>
    </xf>
    <xf numFmtId="0" fontId="3" fillId="34" borderId="14" xfId="0" applyFont="1" applyFill="1" applyBorder="1" applyAlignment="1">
      <alignment/>
    </xf>
    <xf numFmtId="0" fontId="3" fillId="34" borderId="14" xfId="0" applyFont="1" applyFill="1" applyBorder="1" applyAlignment="1">
      <alignment/>
    </xf>
    <xf numFmtId="0" fontId="3" fillId="34" borderId="17" xfId="0" applyFont="1" applyFill="1" applyBorder="1" applyAlignment="1">
      <alignment/>
    </xf>
    <xf numFmtId="0" fontId="4" fillId="0" borderId="23" xfId="0" applyFont="1" applyBorder="1" applyAlignment="1">
      <alignment horizontal="left"/>
    </xf>
    <xf numFmtId="0" fontId="7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6" borderId="14" xfId="0" applyFont="1" applyFill="1" applyBorder="1" applyAlignment="1">
      <alignment horizontal="left"/>
    </xf>
    <xf numFmtId="0" fontId="5" fillId="6" borderId="11" xfId="0" applyFont="1" applyFill="1" applyBorder="1" applyAlignment="1">
      <alignment horizontal="left"/>
    </xf>
    <xf numFmtId="0" fontId="5" fillId="0" borderId="2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" fontId="8" fillId="35" borderId="10" xfId="0" applyNumberFormat="1" applyFont="1" applyFill="1" applyBorder="1" applyAlignment="1">
      <alignment horizontal="center" vertical="center" wrapText="1"/>
    </xf>
    <xf numFmtId="2" fontId="4" fillId="35" borderId="10" xfId="0" applyNumberFormat="1" applyFont="1" applyFill="1" applyBorder="1" applyAlignment="1">
      <alignment horizontal="center" vertical="center" wrapText="1"/>
    </xf>
    <xf numFmtId="3" fontId="4" fillId="36" borderId="10" xfId="0" applyNumberFormat="1" applyFont="1" applyFill="1" applyBorder="1" applyAlignment="1">
      <alignment horizontal="center" vertical="center" wrapText="1"/>
    </xf>
    <xf numFmtId="2" fontId="4" fillId="36" borderId="10" xfId="0" applyNumberFormat="1" applyFont="1" applyFill="1" applyBorder="1" applyAlignment="1">
      <alignment horizontal="center" vertical="center" wrapText="1"/>
    </xf>
    <xf numFmtId="3" fontId="4" fillId="36" borderId="10" xfId="0" applyNumberFormat="1" applyFont="1" applyFill="1" applyBorder="1" applyAlignment="1">
      <alignment horizontal="center" vertical="center"/>
    </xf>
    <xf numFmtId="2" fontId="4" fillId="36" borderId="10" xfId="0" applyNumberFormat="1" applyFont="1" applyFill="1" applyBorder="1" applyAlignment="1">
      <alignment horizontal="center" vertical="center"/>
    </xf>
    <xf numFmtId="4" fontId="8" fillId="36" borderId="10" xfId="0" applyNumberFormat="1" applyFont="1" applyFill="1" applyBorder="1" applyAlignment="1">
      <alignment horizontal="center" vertical="center" wrapText="1"/>
    </xf>
    <xf numFmtId="3" fontId="7" fillId="34" borderId="10" xfId="0" applyNumberFormat="1" applyFont="1" applyFill="1" applyBorder="1" applyAlignment="1">
      <alignment horizontal="center" vertical="center" wrapText="1"/>
    </xf>
    <xf numFmtId="3" fontId="50" fillId="0" borderId="10" xfId="0" applyNumberFormat="1" applyFont="1" applyFill="1" applyBorder="1" applyAlignment="1">
      <alignment horizontal="center" vertical="center" wrapText="1"/>
    </xf>
    <xf numFmtId="2" fontId="50" fillId="0" borderId="10" xfId="0" applyNumberFormat="1" applyFont="1" applyFill="1" applyBorder="1" applyAlignment="1">
      <alignment horizontal="center" vertical="center" wrapText="1"/>
    </xf>
    <xf numFmtId="3" fontId="4" fillId="0" borderId="14" xfId="0" applyNumberFormat="1" applyFont="1" applyFill="1" applyBorder="1" applyAlignment="1">
      <alignment horizontal="center" vertical="center" wrapText="1"/>
    </xf>
    <xf numFmtId="2" fontId="4" fillId="0" borderId="14" xfId="0" applyNumberFormat="1" applyFont="1" applyFill="1" applyBorder="1" applyAlignment="1">
      <alignment horizontal="center" vertical="center" wrapText="1"/>
    </xf>
    <xf numFmtId="2" fontId="51" fillId="0" borderId="14" xfId="0" applyNumberFormat="1" applyFont="1" applyFill="1" applyBorder="1" applyAlignment="1">
      <alignment horizontal="center" vertical="center" wrapText="1"/>
    </xf>
    <xf numFmtId="3" fontId="50" fillId="0" borderId="10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2" fontId="4" fillId="0" borderId="14" xfId="0" applyNumberFormat="1" applyFont="1" applyFill="1" applyBorder="1" applyAlignment="1">
      <alignment horizontal="center" vertical="center"/>
    </xf>
    <xf numFmtId="3" fontId="4" fillId="34" borderId="14" xfId="0" applyNumberFormat="1" applyFont="1" applyFill="1" applyBorder="1" applyAlignment="1">
      <alignment horizontal="center" vertical="center" wrapText="1"/>
    </xf>
    <xf numFmtId="2" fontId="4" fillId="34" borderId="14" xfId="0" applyNumberFormat="1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>
      <alignment horizontal="center" vertical="center" wrapText="1"/>
    </xf>
    <xf numFmtId="3" fontId="4" fillId="7" borderId="10" xfId="0" applyNumberFormat="1" applyFont="1" applyFill="1" applyBorder="1" applyAlignment="1">
      <alignment horizontal="center" vertical="center" wrapText="1"/>
    </xf>
    <xf numFmtId="3" fontId="28" fillId="34" borderId="10" xfId="0" applyNumberFormat="1" applyFont="1" applyFill="1" applyBorder="1" applyAlignment="1">
      <alignment horizontal="center" vertical="center" wrapText="1"/>
    </xf>
    <xf numFmtId="2" fontId="28" fillId="34" borderId="10" xfId="0" applyNumberFormat="1" applyFont="1" applyFill="1" applyBorder="1" applyAlignment="1">
      <alignment horizontal="center" vertical="center" wrapText="1"/>
    </xf>
    <xf numFmtId="3" fontId="28" fillId="34" borderId="10" xfId="0" applyNumberFormat="1" applyFont="1" applyFill="1" applyBorder="1" applyAlignment="1">
      <alignment horizontal="center" vertical="center"/>
    </xf>
    <xf numFmtId="2" fontId="28" fillId="34" borderId="10" xfId="0" applyNumberFormat="1" applyFont="1" applyFill="1" applyBorder="1" applyAlignment="1">
      <alignment horizontal="center" vertical="center"/>
    </xf>
    <xf numFmtId="4" fontId="29" fillId="34" borderId="10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3" fontId="50" fillId="34" borderId="10" xfId="0" applyNumberFormat="1" applyFont="1" applyFill="1" applyBorder="1" applyAlignment="1">
      <alignment horizontal="center" vertical="center" wrapText="1"/>
    </xf>
    <xf numFmtId="2" fontId="50" fillId="34" borderId="10" xfId="0" applyNumberFormat="1" applyFont="1" applyFill="1" applyBorder="1" applyAlignment="1">
      <alignment horizontal="center" vertical="center" wrapText="1"/>
    </xf>
    <xf numFmtId="3" fontId="50" fillId="33" borderId="10" xfId="0" applyNumberFormat="1" applyFont="1" applyFill="1" applyBorder="1" applyAlignment="1">
      <alignment horizontal="center" vertical="center" wrapText="1"/>
    </xf>
    <xf numFmtId="2" fontId="50" fillId="34" borderId="24" xfId="0" applyNumberFormat="1" applyFont="1" applyFill="1" applyBorder="1" applyAlignment="1">
      <alignment horizontal="center" vertical="center" wrapText="1"/>
    </xf>
    <xf numFmtId="3" fontId="50" fillId="6" borderId="10" xfId="0" applyNumberFormat="1" applyFont="1" applyFill="1" applyBorder="1" applyAlignment="1">
      <alignment horizontal="center" vertical="center"/>
    </xf>
    <xf numFmtId="3" fontId="50" fillId="34" borderId="10" xfId="0" applyNumberFormat="1" applyFont="1" applyFill="1" applyBorder="1" applyAlignment="1">
      <alignment horizontal="center" vertical="center"/>
    </xf>
    <xf numFmtId="3" fontId="50" fillId="33" borderId="10" xfId="0" applyNumberFormat="1" applyFont="1" applyFill="1" applyBorder="1" applyAlignment="1">
      <alignment horizontal="center" vertical="center"/>
    </xf>
    <xf numFmtId="2" fontId="50" fillId="34" borderId="10" xfId="0" applyNumberFormat="1" applyFont="1" applyFill="1" applyBorder="1" applyAlignment="1">
      <alignment horizontal="center" vertical="center"/>
    </xf>
    <xf numFmtId="3" fontId="52" fillId="0" borderId="11" xfId="0" applyNumberFormat="1" applyFont="1" applyBorder="1" applyAlignment="1">
      <alignment/>
    </xf>
    <xf numFmtId="3" fontId="50" fillId="6" borderId="10" xfId="0" applyNumberFormat="1" applyFont="1" applyFill="1" applyBorder="1" applyAlignment="1">
      <alignment horizontal="center" vertical="center" wrapText="1"/>
    </xf>
    <xf numFmtId="4" fontId="50" fillId="34" borderId="10" xfId="0" applyNumberFormat="1" applyFont="1" applyFill="1" applyBorder="1" applyAlignment="1">
      <alignment horizontal="center" vertical="center" wrapText="1"/>
    </xf>
    <xf numFmtId="3" fontId="28" fillId="0" borderId="10" xfId="0" applyNumberFormat="1" applyFont="1" applyFill="1" applyBorder="1" applyAlignment="1">
      <alignment horizontal="center" vertical="center" wrapText="1"/>
    </xf>
    <xf numFmtId="2" fontId="28" fillId="0" borderId="10" xfId="0" applyNumberFormat="1" applyFont="1" applyFill="1" applyBorder="1" applyAlignment="1">
      <alignment horizontal="center" vertical="center" wrapText="1"/>
    </xf>
    <xf numFmtId="4" fontId="28" fillId="0" borderId="10" xfId="0" applyNumberFormat="1" applyFont="1" applyFill="1" applyBorder="1" applyAlignment="1">
      <alignment horizontal="center" vertical="center" wrapText="1"/>
    </xf>
    <xf numFmtId="3" fontId="53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4"/>
  <sheetViews>
    <sheetView tabSelected="1" zoomScale="130" zoomScaleNormal="130" zoomScalePageLayoutView="0" workbookViewId="0" topLeftCell="A1">
      <pane xSplit="3" ySplit="3" topLeftCell="F90" activePane="bottomRight" state="frozen"/>
      <selection pane="topLeft" activeCell="A1" sqref="A1"/>
      <selection pane="topRight" activeCell="D1" sqref="D1"/>
      <selection pane="bottomLeft" activeCell="A4" sqref="A4"/>
      <selection pane="bottomRight" activeCell="M136" sqref="M136"/>
    </sheetView>
  </sheetViews>
  <sheetFormatPr defaultColWidth="9.140625" defaultRowHeight="15.75" customHeight="1"/>
  <cols>
    <col min="1" max="1" width="5.28125" style="78" customWidth="1"/>
    <col min="2" max="2" width="31.140625" style="3" customWidth="1"/>
    <col min="3" max="3" width="9.421875" style="35" customWidth="1"/>
    <col min="4" max="13" width="7.8515625" style="36" customWidth="1"/>
    <col min="14" max="14" width="8.57421875" style="37" customWidth="1"/>
    <col min="15" max="16384" width="9.00390625" style="3" customWidth="1"/>
  </cols>
  <sheetData>
    <row r="1" spans="1:14" ht="15.75" customHeight="1">
      <c r="A1" s="92" t="s">
        <v>164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</row>
    <row r="2" spans="1:14" ht="15.75" customHeight="1">
      <c r="A2" s="95" t="s">
        <v>0</v>
      </c>
      <c r="B2" s="93" t="s">
        <v>1</v>
      </c>
      <c r="C2" s="93" t="s">
        <v>4</v>
      </c>
      <c r="D2" s="89" t="s">
        <v>165</v>
      </c>
      <c r="E2" s="98" t="s">
        <v>166</v>
      </c>
      <c r="F2" s="97" t="s">
        <v>168</v>
      </c>
      <c r="G2" s="89" t="s">
        <v>167</v>
      </c>
      <c r="H2" s="98" t="s">
        <v>169</v>
      </c>
      <c r="I2" s="89" t="s">
        <v>170</v>
      </c>
      <c r="J2" s="98" t="s">
        <v>171</v>
      </c>
      <c r="K2" s="89" t="s">
        <v>172</v>
      </c>
      <c r="L2" s="98" t="s">
        <v>173</v>
      </c>
      <c r="M2" s="97" t="s">
        <v>174</v>
      </c>
      <c r="N2" s="89" t="s">
        <v>160</v>
      </c>
    </row>
    <row r="3" spans="1:14" ht="15.75" customHeight="1">
      <c r="A3" s="96"/>
      <c r="B3" s="94"/>
      <c r="C3" s="94"/>
      <c r="D3" s="47" t="s">
        <v>161</v>
      </c>
      <c r="E3" s="88" t="s">
        <v>161</v>
      </c>
      <c r="F3" s="88" t="s">
        <v>161</v>
      </c>
      <c r="G3" s="47" t="s">
        <v>161</v>
      </c>
      <c r="H3" s="88" t="s">
        <v>161</v>
      </c>
      <c r="I3" s="47" t="s">
        <v>161</v>
      </c>
      <c r="J3" s="88" t="s">
        <v>161</v>
      </c>
      <c r="K3" s="47" t="s">
        <v>161</v>
      </c>
      <c r="L3" s="88" t="s">
        <v>161</v>
      </c>
      <c r="M3" s="88" t="s">
        <v>161</v>
      </c>
      <c r="N3" s="63" t="s">
        <v>161</v>
      </c>
    </row>
    <row r="4" spans="1:15" s="6" customFormat="1" ht="15.75" customHeight="1">
      <c r="A4" s="80" t="s">
        <v>17</v>
      </c>
      <c r="B4" s="48" t="s">
        <v>2</v>
      </c>
      <c r="C4" s="49"/>
      <c r="D4" s="50"/>
      <c r="E4" s="50"/>
      <c r="F4" s="50"/>
      <c r="G4" s="50"/>
      <c r="H4" s="50"/>
      <c r="I4" s="50"/>
      <c r="J4" s="50"/>
      <c r="K4" s="50"/>
      <c r="L4" s="50"/>
      <c r="M4" s="50"/>
      <c r="N4" s="64"/>
      <c r="O4" s="5"/>
    </row>
    <row r="5" spans="1:14" ht="15.75" customHeight="1">
      <c r="A5" s="7">
        <v>1</v>
      </c>
      <c r="B5" s="8" t="s">
        <v>18</v>
      </c>
      <c r="C5" s="9" t="s">
        <v>5</v>
      </c>
      <c r="D5" s="2">
        <v>0</v>
      </c>
      <c r="E5" s="136">
        <v>7</v>
      </c>
      <c r="F5" s="136">
        <v>14</v>
      </c>
      <c r="G5" s="136">
        <v>8</v>
      </c>
      <c r="H5" s="136">
        <v>6</v>
      </c>
      <c r="I5" s="107">
        <v>13</v>
      </c>
      <c r="J5" s="107">
        <v>21</v>
      </c>
      <c r="K5" s="119">
        <v>17</v>
      </c>
      <c r="L5" s="136">
        <v>14</v>
      </c>
      <c r="M5" s="107">
        <v>15</v>
      </c>
      <c r="N5" s="2">
        <f>SUM(D5:M5)</f>
        <v>115</v>
      </c>
    </row>
    <row r="6" spans="1:14" ht="15.75" customHeight="1">
      <c r="A6" s="10"/>
      <c r="B6" s="11" t="s">
        <v>19</v>
      </c>
      <c r="C6" s="9" t="s">
        <v>6</v>
      </c>
      <c r="D6" s="2">
        <v>0</v>
      </c>
      <c r="E6" s="136">
        <v>0</v>
      </c>
      <c r="F6" s="136">
        <v>0</v>
      </c>
      <c r="G6" s="136">
        <v>0</v>
      </c>
      <c r="H6" s="136">
        <v>0</v>
      </c>
      <c r="I6" s="107">
        <v>0</v>
      </c>
      <c r="J6" s="107">
        <v>0</v>
      </c>
      <c r="K6" s="119">
        <v>0</v>
      </c>
      <c r="L6" s="136">
        <v>0</v>
      </c>
      <c r="M6" s="107">
        <v>0</v>
      </c>
      <c r="N6" s="2">
        <f aca="true" t="shared" si="0" ref="N6:N69">SUM(D6:M6)</f>
        <v>0</v>
      </c>
    </row>
    <row r="7" spans="1:14" ht="15.75" customHeight="1">
      <c r="A7" s="12"/>
      <c r="B7" s="13" t="s">
        <v>20</v>
      </c>
      <c r="C7" s="9" t="s">
        <v>7</v>
      </c>
      <c r="D7" s="14">
        <v>0</v>
      </c>
      <c r="E7" s="137">
        <v>0</v>
      </c>
      <c r="F7" s="137">
        <v>0</v>
      </c>
      <c r="G7" s="137">
        <v>0</v>
      </c>
      <c r="H7" s="137">
        <v>0</v>
      </c>
      <c r="I7" s="108">
        <v>0</v>
      </c>
      <c r="J7" s="108">
        <v>0</v>
      </c>
      <c r="K7" s="120">
        <v>0</v>
      </c>
      <c r="L7" s="137">
        <v>0</v>
      </c>
      <c r="M7" s="108">
        <v>0</v>
      </c>
      <c r="N7" s="138">
        <f>N6/N5*100000</f>
        <v>0</v>
      </c>
    </row>
    <row r="8" spans="1:14" ht="15.75" customHeight="1">
      <c r="A8" s="65">
        <v>2</v>
      </c>
      <c r="B8" s="16" t="s">
        <v>3</v>
      </c>
      <c r="C8" s="17" t="s">
        <v>5</v>
      </c>
      <c r="D8" s="2">
        <v>129</v>
      </c>
      <c r="E8" s="136">
        <v>512</v>
      </c>
      <c r="F8" s="136">
        <v>661</v>
      </c>
      <c r="G8" s="136">
        <v>248</v>
      </c>
      <c r="H8" s="136">
        <v>229</v>
      </c>
      <c r="I8" s="107">
        <v>506</v>
      </c>
      <c r="J8" s="107">
        <v>306</v>
      </c>
      <c r="K8" s="119">
        <v>404</v>
      </c>
      <c r="L8" s="136">
        <v>217</v>
      </c>
      <c r="M8" s="107">
        <v>229</v>
      </c>
      <c r="N8" s="2">
        <f t="shared" si="0"/>
        <v>3441</v>
      </c>
    </row>
    <row r="9" spans="1:14" ht="15.75" customHeight="1">
      <c r="A9" s="18"/>
      <c r="B9" s="11" t="s">
        <v>16</v>
      </c>
      <c r="C9" s="17" t="s">
        <v>6</v>
      </c>
      <c r="D9" s="2">
        <v>129</v>
      </c>
      <c r="E9" s="136">
        <v>456</v>
      </c>
      <c r="F9" s="136">
        <v>308</v>
      </c>
      <c r="G9" s="136">
        <v>240</v>
      </c>
      <c r="H9" s="136">
        <v>228</v>
      </c>
      <c r="I9" s="107">
        <v>505</v>
      </c>
      <c r="J9" s="107">
        <v>259</v>
      </c>
      <c r="K9" s="119">
        <v>93</v>
      </c>
      <c r="L9" s="136">
        <v>205</v>
      </c>
      <c r="M9" s="107">
        <v>210</v>
      </c>
      <c r="N9" s="2">
        <f t="shared" si="0"/>
        <v>2633</v>
      </c>
    </row>
    <row r="10" spans="1:14" ht="15.75" customHeight="1">
      <c r="A10" s="12"/>
      <c r="B10" s="13"/>
      <c r="C10" s="17" t="s">
        <v>7</v>
      </c>
      <c r="D10" s="14">
        <v>100</v>
      </c>
      <c r="E10" s="137">
        <v>89.06</v>
      </c>
      <c r="F10" s="137">
        <v>46.6</v>
      </c>
      <c r="G10" s="137">
        <v>96.77</v>
      </c>
      <c r="H10" s="137">
        <v>99.56</v>
      </c>
      <c r="I10" s="108">
        <v>99.8</v>
      </c>
      <c r="J10" s="108">
        <v>84.64</v>
      </c>
      <c r="K10" s="120">
        <v>23.02</v>
      </c>
      <c r="L10" s="137">
        <v>94.47</v>
      </c>
      <c r="M10" s="108">
        <v>91.7</v>
      </c>
      <c r="N10" s="138">
        <f>N9/N8*100</f>
        <v>76.51845393780877</v>
      </c>
    </row>
    <row r="11" spans="1:14" ht="15.75" customHeight="1">
      <c r="A11" s="18"/>
      <c r="B11" s="11" t="s">
        <v>143</v>
      </c>
      <c r="C11" s="17" t="s">
        <v>5</v>
      </c>
      <c r="D11" s="2">
        <v>31</v>
      </c>
      <c r="E11" s="136">
        <v>512</v>
      </c>
      <c r="F11" s="136">
        <v>661</v>
      </c>
      <c r="G11" s="136">
        <v>248</v>
      </c>
      <c r="H11" s="136">
        <v>229</v>
      </c>
      <c r="I11" s="107">
        <v>506</v>
      </c>
      <c r="J11" s="107">
        <v>306</v>
      </c>
      <c r="K11" s="119">
        <v>93</v>
      </c>
      <c r="L11" s="136">
        <v>217</v>
      </c>
      <c r="M11" s="107">
        <v>229</v>
      </c>
      <c r="N11" s="2">
        <f t="shared" si="0"/>
        <v>3032</v>
      </c>
    </row>
    <row r="12" spans="1:14" ht="15.75" customHeight="1">
      <c r="A12" s="18"/>
      <c r="B12" s="11" t="s">
        <v>144</v>
      </c>
      <c r="C12" s="17" t="s">
        <v>6</v>
      </c>
      <c r="D12" s="2">
        <v>31</v>
      </c>
      <c r="E12" s="136">
        <v>14</v>
      </c>
      <c r="F12" s="136">
        <v>6</v>
      </c>
      <c r="G12" s="136">
        <v>8</v>
      </c>
      <c r="H12" s="136">
        <v>1</v>
      </c>
      <c r="I12" s="107">
        <v>1</v>
      </c>
      <c r="J12" s="107">
        <v>22</v>
      </c>
      <c r="K12" s="119">
        <v>5</v>
      </c>
      <c r="L12" s="136">
        <v>12</v>
      </c>
      <c r="M12" s="107">
        <v>13</v>
      </c>
      <c r="N12" s="2">
        <f t="shared" si="0"/>
        <v>113</v>
      </c>
    </row>
    <row r="13" spans="1:14" ht="15.75" customHeight="1">
      <c r="A13" s="12"/>
      <c r="B13" s="13" t="s">
        <v>145</v>
      </c>
      <c r="C13" s="17" t="s">
        <v>7</v>
      </c>
      <c r="D13" s="14">
        <v>100</v>
      </c>
      <c r="E13" s="137">
        <v>2.73</v>
      </c>
      <c r="F13" s="137">
        <v>0.91</v>
      </c>
      <c r="G13" s="137">
        <v>3.23</v>
      </c>
      <c r="H13" s="137">
        <v>0.44</v>
      </c>
      <c r="I13" s="108">
        <v>0.2</v>
      </c>
      <c r="J13" s="108">
        <v>7.19</v>
      </c>
      <c r="K13" s="120">
        <f>K12*100/K11</f>
        <v>5.376344086021505</v>
      </c>
      <c r="L13" s="137">
        <v>5.53</v>
      </c>
      <c r="M13" s="108">
        <v>5.68</v>
      </c>
      <c r="N13" s="138">
        <f>N12/N11*100</f>
        <v>3.7269129287598943</v>
      </c>
    </row>
    <row r="14" spans="1:14" ht="15.75" customHeight="1">
      <c r="A14" s="18"/>
      <c r="B14" s="11" t="s">
        <v>146</v>
      </c>
      <c r="C14" s="17" t="s">
        <v>5</v>
      </c>
      <c r="D14" s="2">
        <v>31</v>
      </c>
      <c r="E14" s="136">
        <v>14</v>
      </c>
      <c r="F14" s="136">
        <v>6</v>
      </c>
      <c r="G14" s="136">
        <v>8</v>
      </c>
      <c r="H14" s="136">
        <v>1</v>
      </c>
      <c r="I14" s="107">
        <v>1</v>
      </c>
      <c r="J14" s="107">
        <v>22</v>
      </c>
      <c r="K14" s="119">
        <v>5</v>
      </c>
      <c r="L14" s="136">
        <v>12</v>
      </c>
      <c r="M14" s="107">
        <v>13</v>
      </c>
      <c r="N14" s="2">
        <f t="shared" si="0"/>
        <v>113</v>
      </c>
    </row>
    <row r="15" spans="1:14" ht="15.75" customHeight="1">
      <c r="A15" s="18"/>
      <c r="B15" s="38" t="s">
        <v>147</v>
      </c>
      <c r="C15" s="17" t="s">
        <v>6</v>
      </c>
      <c r="D15" s="2">
        <v>0</v>
      </c>
      <c r="E15" s="136">
        <v>14</v>
      </c>
      <c r="F15" s="136">
        <v>6</v>
      </c>
      <c r="G15" s="136">
        <v>8</v>
      </c>
      <c r="H15" s="136">
        <v>1</v>
      </c>
      <c r="I15" s="107">
        <v>1</v>
      </c>
      <c r="J15" s="107">
        <v>22</v>
      </c>
      <c r="K15" s="119">
        <v>5</v>
      </c>
      <c r="L15" s="136">
        <v>12</v>
      </c>
      <c r="M15" s="107">
        <v>1</v>
      </c>
      <c r="N15" s="2">
        <f t="shared" si="0"/>
        <v>70</v>
      </c>
    </row>
    <row r="16" spans="1:14" ht="15.75" customHeight="1">
      <c r="A16" s="12"/>
      <c r="B16" s="86" t="s">
        <v>148</v>
      </c>
      <c r="C16" s="17" t="s">
        <v>7</v>
      </c>
      <c r="D16" s="14">
        <v>100</v>
      </c>
      <c r="E16" s="137">
        <v>100</v>
      </c>
      <c r="F16" s="137">
        <v>100</v>
      </c>
      <c r="G16" s="137">
        <v>100</v>
      </c>
      <c r="H16" s="137">
        <v>100</v>
      </c>
      <c r="I16" s="108">
        <v>100</v>
      </c>
      <c r="J16" s="108">
        <v>100</v>
      </c>
      <c r="K16" s="120">
        <v>100</v>
      </c>
      <c r="L16" s="137">
        <v>100</v>
      </c>
      <c r="M16" s="108">
        <v>7.69</v>
      </c>
      <c r="N16" s="138">
        <f>N15/N14*100</f>
        <v>61.94690265486725</v>
      </c>
    </row>
    <row r="17" spans="1:14" ht="15.75" customHeight="1">
      <c r="A17" s="18"/>
      <c r="B17" s="11" t="s">
        <v>149</v>
      </c>
      <c r="C17" s="17" t="s">
        <v>5</v>
      </c>
      <c r="D17" s="2">
        <v>10</v>
      </c>
      <c r="E17" s="136">
        <v>7</v>
      </c>
      <c r="F17" s="136">
        <v>14</v>
      </c>
      <c r="G17" s="136">
        <v>8</v>
      </c>
      <c r="H17" s="136">
        <v>6</v>
      </c>
      <c r="I17" s="107">
        <v>13</v>
      </c>
      <c r="J17" s="107">
        <v>21</v>
      </c>
      <c r="K17" s="119">
        <v>17</v>
      </c>
      <c r="L17" s="136">
        <v>14</v>
      </c>
      <c r="M17" s="107">
        <v>15</v>
      </c>
      <c r="N17" s="2">
        <f t="shared" si="0"/>
        <v>125</v>
      </c>
    </row>
    <row r="18" spans="1:14" ht="15.75" customHeight="1">
      <c r="A18" s="18"/>
      <c r="B18" s="11" t="s">
        <v>150</v>
      </c>
      <c r="C18" s="17" t="s">
        <v>6</v>
      </c>
      <c r="D18" s="2">
        <v>0</v>
      </c>
      <c r="E18" s="136">
        <v>0</v>
      </c>
      <c r="F18" s="136">
        <v>1</v>
      </c>
      <c r="G18" s="136">
        <v>0</v>
      </c>
      <c r="H18" s="136">
        <v>0</v>
      </c>
      <c r="I18" s="107">
        <v>0</v>
      </c>
      <c r="J18" s="107">
        <v>2</v>
      </c>
      <c r="K18" s="119">
        <v>1</v>
      </c>
      <c r="L18" s="136">
        <v>1</v>
      </c>
      <c r="M18" s="107">
        <v>3</v>
      </c>
      <c r="N18" s="2">
        <f t="shared" si="0"/>
        <v>8</v>
      </c>
    </row>
    <row r="19" spans="1:14" ht="15.75" customHeight="1">
      <c r="A19" s="12"/>
      <c r="B19" s="13"/>
      <c r="C19" s="17" t="s">
        <v>7</v>
      </c>
      <c r="D19" s="14">
        <v>100</v>
      </c>
      <c r="E19" s="137">
        <v>0</v>
      </c>
      <c r="F19" s="137">
        <v>7.14</v>
      </c>
      <c r="G19" s="137">
        <v>0</v>
      </c>
      <c r="H19" s="137">
        <v>0</v>
      </c>
      <c r="I19" s="108">
        <v>0</v>
      </c>
      <c r="J19" s="108">
        <v>9.52</v>
      </c>
      <c r="K19" s="120">
        <v>5.88</v>
      </c>
      <c r="L19" s="137">
        <v>7.14</v>
      </c>
      <c r="M19" s="108">
        <v>20</v>
      </c>
      <c r="N19" s="138">
        <f>N18/N17*100</f>
        <v>6.4</v>
      </c>
    </row>
    <row r="20" spans="1:14" ht="15.75" customHeight="1">
      <c r="A20" s="18"/>
      <c r="B20" s="11" t="s">
        <v>151</v>
      </c>
      <c r="C20" s="17" t="s">
        <v>5</v>
      </c>
      <c r="D20" s="2">
        <v>0</v>
      </c>
      <c r="E20" s="136">
        <v>7</v>
      </c>
      <c r="F20" s="136">
        <v>14</v>
      </c>
      <c r="G20" s="136">
        <v>8</v>
      </c>
      <c r="H20" s="136">
        <v>6</v>
      </c>
      <c r="I20" s="107">
        <v>13</v>
      </c>
      <c r="J20" s="107">
        <v>21</v>
      </c>
      <c r="K20" s="119">
        <v>17</v>
      </c>
      <c r="L20" s="136">
        <v>14</v>
      </c>
      <c r="M20" s="107">
        <v>15</v>
      </c>
      <c r="N20" s="2">
        <f t="shared" si="0"/>
        <v>115</v>
      </c>
    </row>
    <row r="21" spans="1:14" ht="15.75" customHeight="1">
      <c r="A21" s="18"/>
      <c r="B21" s="11" t="s">
        <v>152</v>
      </c>
      <c r="C21" s="17" t="s">
        <v>6</v>
      </c>
      <c r="D21" s="2">
        <v>0</v>
      </c>
      <c r="E21" s="136">
        <v>0</v>
      </c>
      <c r="F21" s="136">
        <v>0</v>
      </c>
      <c r="G21" s="136">
        <v>0</v>
      </c>
      <c r="H21" s="136">
        <v>0</v>
      </c>
      <c r="I21" s="107">
        <v>0</v>
      </c>
      <c r="J21" s="107">
        <v>0</v>
      </c>
      <c r="K21" s="119">
        <v>0</v>
      </c>
      <c r="L21" s="136">
        <v>0</v>
      </c>
      <c r="M21" s="107">
        <v>0</v>
      </c>
      <c r="N21" s="2">
        <f t="shared" si="0"/>
        <v>0</v>
      </c>
    </row>
    <row r="22" spans="1:14" ht="15.75" customHeight="1">
      <c r="A22" s="12"/>
      <c r="B22" s="13"/>
      <c r="C22" s="17" t="s">
        <v>7</v>
      </c>
      <c r="D22" s="14">
        <v>100</v>
      </c>
      <c r="E22" s="137">
        <v>0</v>
      </c>
      <c r="F22" s="137">
        <v>0</v>
      </c>
      <c r="G22" s="137">
        <v>0</v>
      </c>
      <c r="H22" s="137">
        <v>0</v>
      </c>
      <c r="I22" s="108">
        <v>0</v>
      </c>
      <c r="J22" s="108">
        <v>0</v>
      </c>
      <c r="K22" s="120">
        <v>0</v>
      </c>
      <c r="L22" s="137">
        <v>0</v>
      </c>
      <c r="M22" s="108">
        <v>0</v>
      </c>
      <c r="N22" s="14">
        <f>N21/N20*1000</f>
        <v>0</v>
      </c>
    </row>
    <row r="23" spans="1:14" ht="15.75" customHeight="1">
      <c r="A23" s="18"/>
      <c r="B23" s="11" t="s">
        <v>153</v>
      </c>
      <c r="C23" s="17" t="s">
        <v>5</v>
      </c>
      <c r="D23" s="2">
        <v>13</v>
      </c>
      <c r="E23" s="136">
        <v>7</v>
      </c>
      <c r="F23" s="136">
        <v>14</v>
      </c>
      <c r="G23" s="136">
        <v>8</v>
      </c>
      <c r="H23" s="136">
        <v>6</v>
      </c>
      <c r="I23" s="107">
        <v>13</v>
      </c>
      <c r="J23" s="107">
        <v>21</v>
      </c>
      <c r="K23" s="119">
        <v>17</v>
      </c>
      <c r="L23" s="136">
        <v>14</v>
      </c>
      <c r="M23" s="107">
        <v>15</v>
      </c>
      <c r="N23" s="2">
        <f t="shared" si="0"/>
        <v>128</v>
      </c>
    </row>
    <row r="24" spans="1:14" ht="15.75" customHeight="1">
      <c r="A24" s="18"/>
      <c r="B24" s="11" t="s">
        <v>154</v>
      </c>
      <c r="C24" s="17" t="s">
        <v>6</v>
      </c>
      <c r="D24" s="2">
        <v>8</v>
      </c>
      <c r="E24" s="136">
        <v>7</v>
      </c>
      <c r="F24" s="136">
        <v>3</v>
      </c>
      <c r="G24" s="136">
        <v>3</v>
      </c>
      <c r="H24" s="136">
        <v>1</v>
      </c>
      <c r="I24" s="107">
        <v>8</v>
      </c>
      <c r="J24" s="107">
        <v>17</v>
      </c>
      <c r="K24" s="119">
        <v>10</v>
      </c>
      <c r="L24" s="136">
        <v>14</v>
      </c>
      <c r="M24" s="107">
        <v>7</v>
      </c>
      <c r="N24" s="2">
        <f t="shared" si="0"/>
        <v>78</v>
      </c>
    </row>
    <row r="25" spans="1:14" ht="15.75" customHeight="1">
      <c r="A25" s="18"/>
      <c r="B25" s="11"/>
      <c r="C25" s="17" t="s">
        <v>7</v>
      </c>
      <c r="D25" s="14">
        <v>61.538</v>
      </c>
      <c r="E25" s="137">
        <v>100</v>
      </c>
      <c r="F25" s="137">
        <v>21.43</v>
      </c>
      <c r="G25" s="137">
        <v>37.5</v>
      </c>
      <c r="H25" s="137">
        <v>16.67</v>
      </c>
      <c r="I25" s="108">
        <v>61.54</v>
      </c>
      <c r="J25" s="108">
        <v>80.95</v>
      </c>
      <c r="K25" s="120">
        <v>58.82</v>
      </c>
      <c r="L25" s="137">
        <v>100</v>
      </c>
      <c r="M25" s="108">
        <v>46.67</v>
      </c>
      <c r="N25" s="15">
        <f>N24/N23*100</f>
        <v>60.9375</v>
      </c>
    </row>
    <row r="26" spans="1:14" ht="15.75" customHeight="1">
      <c r="A26" s="66">
        <v>3</v>
      </c>
      <c r="B26" s="16" t="s">
        <v>130</v>
      </c>
      <c r="C26" s="17" t="s">
        <v>5</v>
      </c>
      <c r="D26" s="2">
        <v>128</v>
      </c>
      <c r="E26" s="136">
        <v>512</v>
      </c>
      <c r="F26" s="136">
        <v>661</v>
      </c>
      <c r="G26" s="136">
        <v>248</v>
      </c>
      <c r="H26" s="136">
        <v>229</v>
      </c>
      <c r="I26" s="107">
        <v>506</v>
      </c>
      <c r="J26" s="107">
        <v>306</v>
      </c>
      <c r="K26" s="119">
        <v>404</v>
      </c>
      <c r="L26" s="136">
        <v>217</v>
      </c>
      <c r="M26" s="107">
        <v>229</v>
      </c>
      <c r="N26" s="2">
        <f t="shared" si="0"/>
        <v>3440</v>
      </c>
    </row>
    <row r="27" spans="1:14" ht="15.75" customHeight="1">
      <c r="A27" s="67"/>
      <c r="B27" s="11" t="s">
        <v>131</v>
      </c>
      <c r="C27" s="17" t="s">
        <v>6</v>
      </c>
      <c r="D27" s="2">
        <v>109</v>
      </c>
      <c r="E27" s="136">
        <v>324</v>
      </c>
      <c r="F27" s="136">
        <v>390</v>
      </c>
      <c r="G27" s="136">
        <v>199</v>
      </c>
      <c r="H27" s="136">
        <v>220</v>
      </c>
      <c r="I27" s="107">
        <v>484</v>
      </c>
      <c r="J27" s="107">
        <v>298</v>
      </c>
      <c r="K27" s="119">
        <v>307</v>
      </c>
      <c r="L27" s="136">
        <v>123</v>
      </c>
      <c r="M27" s="107">
        <v>215</v>
      </c>
      <c r="N27" s="2">
        <f t="shared" si="0"/>
        <v>2669</v>
      </c>
    </row>
    <row r="28" spans="1:14" ht="15.75" customHeight="1">
      <c r="A28" s="68"/>
      <c r="B28" s="13" t="s">
        <v>132</v>
      </c>
      <c r="C28" s="17" t="s">
        <v>7</v>
      </c>
      <c r="D28" s="14">
        <v>85.16</v>
      </c>
      <c r="E28" s="137">
        <v>63.28</v>
      </c>
      <c r="F28" s="137">
        <v>59</v>
      </c>
      <c r="G28" s="137">
        <v>80.24</v>
      </c>
      <c r="H28" s="137">
        <v>96.07</v>
      </c>
      <c r="I28" s="108">
        <v>95.65</v>
      </c>
      <c r="J28" s="108">
        <v>97.39</v>
      </c>
      <c r="K28" s="120">
        <v>75.99</v>
      </c>
      <c r="L28" s="137">
        <v>56.68</v>
      </c>
      <c r="M28" s="124">
        <v>93.89</v>
      </c>
      <c r="N28" s="15">
        <f>N27/N26*100</f>
        <v>77.58720930232558</v>
      </c>
    </row>
    <row r="29" spans="1:14" ht="15.75" customHeight="1">
      <c r="A29" s="44">
        <v>4</v>
      </c>
      <c r="B29" s="16" t="s">
        <v>21</v>
      </c>
      <c r="C29" s="17" t="s">
        <v>5</v>
      </c>
      <c r="D29" s="2">
        <v>198</v>
      </c>
      <c r="E29" s="136">
        <v>424</v>
      </c>
      <c r="F29" s="136">
        <v>1312</v>
      </c>
      <c r="G29" s="136">
        <v>597</v>
      </c>
      <c r="H29" s="136">
        <v>226</v>
      </c>
      <c r="I29" s="107">
        <v>584</v>
      </c>
      <c r="J29" s="107">
        <v>362</v>
      </c>
      <c r="K29" s="119">
        <v>807</v>
      </c>
      <c r="L29" s="136">
        <v>1001</v>
      </c>
      <c r="M29" s="107">
        <v>1820</v>
      </c>
      <c r="N29" s="2">
        <f t="shared" si="0"/>
        <v>7331</v>
      </c>
    </row>
    <row r="30" spans="1:14" ht="15.75" customHeight="1">
      <c r="A30" s="69"/>
      <c r="B30" s="11" t="s">
        <v>22</v>
      </c>
      <c r="C30" s="17" t="s">
        <v>6</v>
      </c>
      <c r="D30" s="2">
        <v>179</v>
      </c>
      <c r="E30" s="136">
        <v>156</v>
      </c>
      <c r="F30" s="136">
        <v>1078</v>
      </c>
      <c r="G30" s="136">
        <v>461</v>
      </c>
      <c r="H30" s="136">
        <v>191</v>
      </c>
      <c r="I30" s="107">
        <v>482</v>
      </c>
      <c r="J30" s="107">
        <v>351</v>
      </c>
      <c r="K30" s="119">
        <v>502</v>
      </c>
      <c r="L30" s="136">
        <v>578</v>
      </c>
      <c r="M30" s="107">
        <v>1587</v>
      </c>
      <c r="N30" s="2">
        <f t="shared" si="0"/>
        <v>5565</v>
      </c>
    </row>
    <row r="31" spans="1:14" ht="15.75" customHeight="1">
      <c r="A31" s="70"/>
      <c r="B31" s="13"/>
      <c r="C31" s="17" t="s">
        <v>7</v>
      </c>
      <c r="D31" s="14">
        <v>90.4</v>
      </c>
      <c r="E31" s="137">
        <v>36.79</v>
      </c>
      <c r="F31" s="137">
        <v>82.16</v>
      </c>
      <c r="G31" s="137">
        <v>77.22</v>
      </c>
      <c r="H31" s="137">
        <v>84.51</v>
      </c>
      <c r="I31" s="108">
        <v>82.53</v>
      </c>
      <c r="J31" s="108">
        <v>96.96</v>
      </c>
      <c r="K31" s="120">
        <v>62.21</v>
      </c>
      <c r="L31" s="137">
        <v>57.74</v>
      </c>
      <c r="M31" s="124">
        <v>87.2</v>
      </c>
      <c r="N31" s="15">
        <f>N30/N29*100</f>
        <v>75.9105169826763</v>
      </c>
    </row>
    <row r="32" spans="1:14" ht="15.75" customHeight="1">
      <c r="A32" s="44">
        <v>5</v>
      </c>
      <c r="B32" s="19" t="s">
        <v>23</v>
      </c>
      <c r="C32" s="17" t="s">
        <v>5</v>
      </c>
      <c r="D32" s="2">
        <v>279</v>
      </c>
      <c r="E32" s="136">
        <v>93</v>
      </c>
      <c r="F32" s="136">
        <v>136</v>
      </c>
      <c r="G32" s="136">
        <v>338</v>
      </c>
      <c r="H32" s="136">
        <v>230</v>
      </c>
      <c r="I32" s="107">
        <v>465</v>
      </c>
      <c r="J32" s="107">
        <v>387</v>
      </c>
      <c r="K32" s="119">
        <v>502</v>
      </c>
      <c r="L32" s="136">
        <v>786</v>
      </c>
      <c r="M32" s="107">
        <v>1510</v>
      </c>
      <c r="N32" s="2">
        <f t="shared" si="0"/>
        <v>4726</v>
      </c>
    </row>
    <row r="33" spans="1:14" ht="15.75" customHeight="1">
      <c r="A33" s="69"/>
      <c r="B33" s="20" t="s">
        <v>24</v>
      </c>
      <c r="C33" s="17" t="s">
        <v>6</v>
      </c>
      <c r="D33" s="2">
        <v>204</v>
      </c>
      <c r="E33" s="136">
        <v>34</v>
      </c>
      <c r="F33" s="136">
        <v>37</v>
      </c>
      <c r="G33" s="136">
        <v>332</v>
      </c>
      <c r="H33" s="136">
        <v>20</v>
      </c>
      <c r="I33" s="107">
        <v>56</v>
      </c>
      <c r="J33" s="107">
        <v>48</v>
      </c>
      <c r="K33" s="119">
        <v>462</v>
      </c>
      <c r="L33" s="136">
        <v>139</v>
      </c>
      <c r="M33" s="107">
        <v>113</v>
      </c>
      <c r="N33" s="2">
        <f t="shared" si="0"/>
        <v>1445</v>
      </c>
    </row>
    <row r="34" spans="1:14" ht="15.75" customHeight="1">
      <c r="A34" s="70"/>
      <c r="B34" s="13"/>
      <c r="C34" s="17" t="s">
        <v>7</v>
      </c>
      <c r="D34" s="14">
        <v>73.12</v>
      </c>
      <c r="E34" s="137">
        <v>36.56</v>
      </c>
      <c r="F34" s="137">
        <v>27.21</v>
      </c>
      <c r="G34" s="137">
        <v>98.22</v>
      </c>
      <c r="H34" s="137">
        <v>8.7</v>
      </c>
      <c r="I34" s="108">
        <v>12.04</v>
      </c>
      <c r="J34" s="108">
        <v>12.4</v>
      </c>
      <c r="K34" s="120">
        <v>92.03</v>
      </c>
      <c r="L34" s="137">
        <v>17.68</v>
      </c>
      <c r="M34" s="124">
        <v>7.48</v>
      </c>
      <c r="N34" s="15">
        <f>N33/N32*100</f>
        <v>30.575539568345324</v>
      </c>
    </row>
    <row r="35" spans="1:14" ht="15.75" customHeight="1">
      <c r="A35" s="44">
        <v>6</v>
      </c>
      <c r="B35" s="16" t="s">
        <v>25</v>
      </c>
      <c r="C35" s="17" t="s">
        <v>5</v>
      </c>
      <c r="D35" s="2">
        <v>67</v>
      </c>
      <c r="E35" s="136">
        <v>235</v>
      </c>
      <c r="F35" s="136">
        <v>381</v>
      </c>
      <c r="G35" s="136">
        <v>315</v>
      </c>
      <c r="H35" s="136">
        <v>164</v>
      </c>
      <c r="I35" s="107">
        <v>324</v>
      </c>
      <c r="J35" s="107">
        <v>244</v>
      </c>
      <c r="K35" s="119">
        <v>493</v>
      </c>
      <c r="L35" s="136">
        <v>583</v>
      </c>
      <c r="M35" s="107">
        <v>506</v>
      </c>
      <c r="N35" s="2">
        <f t="shared" si="0"/>
        <v>3312</v>
      </c>
    </row>
    <row r="36" spans="1:14" ht="15.75" customHeight="1">
      <c r="A36" s="69"/>
      <c r="B36" s="11" t="s">
        <v>26</v>
      </c>
      <c r="C36" s="17" t="s">
        <v>6</v>
      </c>
      <c r="D36" s="2">
        <v>1</v>
      </c>
      <c r="E36" s="136">
        <v>1</v>
      </c>
      <c r="F36" s="136">
        <v>3</v>
      </c>
      <c r="G36" s="136">
        <v>3</v>
      </c>
      <c r="H36" s="136">
        <v>1</v>
      </c>
      <c r="I36" s="107">
        <v>1</v>
      </c>
      <c r="J36" s="107">
        <v>3</v>
      </c>
      <c r="K36" s="119">
        <v>1</v>
      </c>
      <c r="L36" s="136">
        <v>55</v>
      </c>
      <c r="M36" s="124">
        <v>3</v>
      </c>
      <c r="N36" s="2">
        <f t="shared" si="0"/>
        <v>72</v>
      </c>
    </row>
    <row r="37" spans="1:14" ht="15.75" customHeight="1">
      <c r="A37" s="70"/>
      <c r="B37" s="13" t="s">
        <v>12</v>
      </c>
      <c r="C37" s="17" t="s">
        <v>7</v>
      </c>
      <c r="D37" s="14">
        <v>14.93</v>
      </c>
      <c r="E37" s="137">
        <v>0.43</v>
      </c>
      <c r="F37" s="137">
        <v>0.79</v>
      </c>
      <c r="G37" s="137">
        <v>0.95</v>
      </c>
      <c r="H37" s="137">
        <v>0.61</v>
      </c>
      <c r="I37" s="108">
        <v>0.31</v>
      </c>
      <c r="J37" s="108">
        <v>1.23</v>
      </c>
      <c r="K37" s="120">
        <v>0.2</v>
      </c>
      <c r="L37" s="137">
        <v>0.86</v>
      </c>
      <c r="M37" s="124">
        <v>0.59</v>
      </c>
      <c r="N37" s="15">
        <f>N36/N35*1000</f>
        <v>21.73913043478261</v>
      </c>
    </row>
    <row r="38" spans="1:14" ht="15.75" customHeight="1">
      <c r="A38" s="44">
        <v>7</v>
      </c>
      <c r="B38" s="16" t="s">
        <v>27</v>
      </c>
      <c r="C38" s="17" t="s">
        <v>5</v>
      </c>
      <c r="D38" s="2">
        <v>1</v>
      </c>
      <c r="E38" s="2">
        <v>1</v>
      </c>
      <c r="F38" s="101">
        <v>0</v>
      </c>
      <c r="G38" s="2">
        <v>0</v>
      </c>
      <c r="H38" s="2">
        <v>1</v>
      </c>
      <c r="I38" s="2">
        <v>1</v>
      </c>
      <c r="J38" s="107">
        <v>1</v>
      </c>
      <c r="K38" s="119">
        <v>1</v>
      </c>
      <c r="L38" s="118">
        <v>1</v>
      </c>
      <c r="M38" s="125">
        <v>1</v>
      </c>
      <c r="N38" s="2">
        <f t="shared" si="0"/>
        <v>8</v>
      </c>
    </row>
    <row r="39" spans="1:14" ht="15.75" customHeight="1">
      <c r="A39" s="69"/>
      <c r="B39" s="11" t="s">
        <v>28</v>
      </c>
      <c r="C39" s="17" t="s">
        <v>6</v>
      </c>
      <c r="D39" s="2">
        <v>1</v>
      </c>
      <c r="E39" s="2">
        <v>1</v>
      </c>
      <c r="F39" s="101">
        <v>0</v>
      </c>
      <c r="G39" s="2">
        <v>0</v>
      </c>
      <c r="H39" s="2">
        <v>1</v>
      </c>
      <c r="I39" s="2">
        <v>1</v>
      </c>
      <c r="J39" s="107">
        <v>1</v>
      </c>
      <c r="K39" s="119">
        <v>1</v>
      </c>
      <c r="L39" s="118">
        <v>1</v>
      </c>
      <c r="M39" s="125">
        <v>1</v>
      </c>
      <c r="N39" s="2">
        <f t="shared" si="0"/>
        <v>8</v>
      </c>
    </row>
    <row r="40" spans="1:14" ht="15.75" customHeight="1">
      <c r="A40" s="70"/>
      <c r="B40" s="13" t="s">
        <v>29</v>
      </c>
      <c r="C40" s="17" t="s">
        <v>7</v>
      </c>
      <c r="D40" s="14">
        <v>100</v>
      </c>
      <c r="E40" s="15">
        <f>E39/E38*100</f>
        <v>100</v>
      </c>
      <c r="F40" s="102"/>
      <c r="G40" s="14">
        <v>0</v>
      </c>
      <c r="H40" s="15">
        <f>H39/H38*100</f>
        <v>100</v>
      </c>
      <c r="I40" s="15">
        <f>I39/I38*100</f>
        <v>100</v>
      </c>
      <c r="J40" s="15">
        <f>J39/J38*100</f>
        <v>100</v>
      </c>
      <c r="K40" s="15">
        <f>K39/K38*100</f>
        <v>100</v>
      </c>
      <c r="L40" s="15">
        <f>L39/L38*100</f>
        <v>100</v>
      </c>
      <c r="M40" s="126">
        <v>100</v>
      </c>
      <c r="N40" s="15">
        <f>N39/N38*100</f>
        <v>100</v>
      </c>
    </row>
    <row r="41" spans="1:14" ht="15.75" customHeight="1">
      <c r="A41" s="44">
        <v>8</v>
      </c>
      <c r="B41" s="34" t="s">
        <v>30</v>
      </c>
      <c r="C41" s="17" t="s">
        <v>5</v>
      </c>
      <c r="D41" s="1"/>
      <c r="E41" s="1"/>
      <c r="F41" s="101"/>
      <c r="G41" s="1"/>
      <c r="H41" s="2" t="s">
        <v>175</v>
      </c>
      <c r="I41" s="2"/>
      <c r="J41" s="107"/>
      <c r="K41" s="119"/>
      <c r="L41" s="1"/>
      <c r="M41" s="125">
        <v>1</v>
      </c>
      <c r="N41" s="2">
        <f t="shared" si="0"/>
        <v>1</v>
      </c>
    </row>
    <row r="42" spans="1:14" ht="15.75" customHeight="1">
      <c r="A42" s="69"/>
      <c r="B42" s="11" t="s">
        <v>31</v>
      </c>
      <c r="C42" s="17" t="s">
        <v>6</v>
      </c>
      <c r="D42" s="1"/>
      <c r="E42" s="1"/>
      <c r="F42" s="101"/>
      <c r="G42" s="1"/>
      <c r="H42" s="2" t="s">
        <v>175</v>
      </c>
      <c r="I42" s="2"/>
      <c r="J42" s="107"/>
      <c r="K42" s="119"/>
      <c r="L42" s="1"/>
      <c r="M42" s="125">
        <v>1</v>
      </c>
      <c r="N42" s="2">
        <f t="shared" si="0"/>
        <v>1</v>
      </c>
    </row>
    <row r="43" spans="1:14" ht="15.75" customHeight="1">
      <c r="A43" s="70"/>
      <c r="B43" s="13" t="s">
        <v>32</v>
      </c>
      <c r="C43" s="17" t="s">
        <v>7</v>
      </c>
      <c r="D43" s="42"/>
      <c r="E43" s="42"/>
      <c r="F43" s="102"/>
      <c r="G43" s="42"/>
      <c r="H43" s="14" t="s">
        <v>175</v>
      </c>
      <c r="I43" s="14"/>
      <c r="J43" s="108"/>
      <c r="K43" s="120"/>
      <c r="L43" s="42"/>
      <c r="M43" s="126">
        <v>100</v>
      </c>
      <c r="N43" s="15">
        <f>N42/N41*100</f>
        <v>100</v>
      </c>
    </row>
    <row r="44" spans="1:14" ht="15.75" customHeight="1">
      <c r="A44" s="44">
        <v>9</v>
      </c>
      <c r="B44" s="16" t="s">
        <v>33</v>
      </c>
      <c r="C44" s="17" t="s">
        <v>5</v>
      </c>
      <c r="D44" s="2">
        <v>0</v>
      </c>
      <c r="E44" s="2">
        <v>3</v>
      </c>
      <c r="F44" s="101">
        <v>6</v>
      </c>
      <c r="G44" s="2">
        <v>5</v>
      </c>
      <c r="H44" s="2">
        <v>4</v>
      </c>
      <c r="I44" s="1">
        <v>4</v>
      </c>
      <c r="J44" s="107">
        <v>2</v>
      </c>
      <c r="K44" s="119">
        <v>5</v>
      </c>
      <c r="L44" s="2">
        <v>3</v>
      </c>
      <c r="M44" s="127">
        <v>3</v>
      </c>
      <c r="N44" s="2">
        <f t="shared" si="0"/>
        <v>35</v>
      </c>
    </row>
    <row r="45" spans="1:14" ht="15.75" customHeight="1">
      <c r="A45" s="69"/>
      <c r="B45" s="11" t="s">
        <v>34</v>
      </c>
      <c r="C45" s="17" t="s">
        <v>6</v>
      </c>
      <c r="D45" s="2">
        <v>0</v>
      </c>
      <c r="E45" s="2">
        <v>3</v>
      </c>
      <c r="F45" s="101">
        <v>6</v>
      </c>
      <c r="G45" s="2">
        <v>4</v>
      </c>
      <c r="H45" s="2">
        <v>4</v>
      </c>
      <c r="I45" s="1">
        <v>3</v>
      </c>
      <c r="J45" s="107">
        <v>1</v>
      </c>
      <c r="K45" s="119">
        <v>3</v>
      </c>
      <c r="L45" s="2">
        <v>3</v>
      </c>
      <c r="M45" s="125">
        <v>3</v>
      </c>
      <c r="N45" s="2">
        <f t="shared" si="0"/>
        <v>30</v>
      </c>
    </row>
    <row r="46" spans="1:14" ht="15.75" customHeight="1">
      <c r="A46" s="70"/>
      <c r="B46" s="13" t="s">
        <v>35</v>
      </c>
      <c r="C46" s="17" t="s">
        <v>7</v>
      </c>
      <c r="D46" s="15" t="e">
        <f>D45/D44*100</f>
        <v>#DIV/0!</v>
      </c>
      <c r="E46" s="15">
        <f>E45/E44*100</f>
        <v>100</v>
      </c>
      <c r="F46" s="15">
        <f>F45/F44*100</f>
        <v>100</v>
      </c>
      <c r="G46" s="15">
        <f>G45/G44*100</f>
        <v>80</v>
      </c>
      <c r="H46" s="15">
        <f>H45/H44*100</f>
        <v>100</v>
      </c>
      <c r="I46" s="15">
        <f>I45/I44*100</f>
        <v>75</v>
      </c>
      <c r="J46" s="15">
        <f>J45/J44*100</f>
        <v>50</v>
      </c>
      <c r="K46" s="15">
        <f>K45/K44*100</f>
        <v>60</v>
      </c>
      <c r="L46" s="14"/>
      <c r="M46" s="126">
        <v>85.71</v>
      </c>
      <c r="N46" s="15">
        <f>N45/N44*100</f>
        <v>85.71428571428571</v>
      </c>
    </row>
    <row r="47" spans="1:14" ht="15.75" customHeight="1">
      <c r="A47" s="44">
        <v>10</v>
      </c>
      <c r="B47" s="16" t="s">
        <v>36</v>
      </c>
      <c r="C47" s="17" t="s">
        <v>5</v>
      </c>
      <c r="D47" s="2">
        <v>316</v>
      </c>
      <c r="E47" s="2">
        <v>1402</v>
      </c>
      <c r="F47" s="101">
        <v>0</v>
      </c>
      <c r="G47" s="2">
        <v>0</v>
      </c>
      <c r="H47" s="2">
        <v>693</v>
      </c>
      <c r="I47" s="2"/>
      <c r="J47" s="107">
        <v>0</v>
      </c>
      <c r="K47" s="119"/>
      <c r="L47" s="2">
        <v>1565</v>
      </c>
      <c r="M47" s="125">
        <v>3</v>
      </c>
      <c r="N47" s="2">
        <f t="shared" si="0"/>
        <v>3979</v>
      </c>
    </row>
    <row r="48" spans="1:14" ht="15.75" customHeight="1">
      <c r="A48" s="69"/>
      <c r="B48" s="11" t="s">
        <v>37</v>
      </c>
      <c r="C48" s="17" t="s">
        <v>6</v>
      </c>
      <c r="D48" s="2">
        <v>0</v>
      </c>
      <c r="E48" s="2">
        <v>1</v>
      </c>
      <c r="F48" s="101">
        <v>0</v>
      </c>
      <c r="G48" s="2">
        <v>0</v>
      </c>
      <c r="H48" s="2">
        <v>0</v>
      </c>
      <c r="I48" s="2"/>
      <c r="J48" s="107">
        <v>0</v>
      </c>
      <c r="K48" s="119"/>
      <c r="L48" s="2">
        <v>0</v>
      </c>
      <c r="M48" s="125">
        <v>0</v>
      </c>
      <c r="N48" s="2">
        <f t="shared" si="0"/>
        <v>1</v>
      </c>
    </row>
    <row r="49" spans="1:14" ht="15.75" customHeight="1">
      <c r="A49" s="70"/>
      <c r="B49" s="13" t="s">
        <v>38</v>
      </c>
      <c r="C49" s="17" t="s">
        <v>7</v>
      </c>
      <c r="D49" s="14">
        <v>0</v>
      </c>
      <c r="E49" s="14">
        <v>0.19</v>
      </c>
      <c r="F49" s="102"/>
      <c r="G49" s="14">
        <v>0</v>
      </c>
      <c r="H49" s="14">
        <v>0</v>
      </c>
      <c r="I49" s="14"/>
      <c r="J49" s="108">
        <v>0</v>
      </c>
      <c r="K49" s="120"/>
      <c r="L49" s="14">
        <v>0</v>
      </c>
      <c r="M49" s="126">
        <v>100</v>
      </c>
      <c r="N49" s="15">
        <f>N48/N47*100000</f>
        <v>25.131942699170644</v>
      </c>
    </row>
    <row r="50" spans="1:14" ht="15.75" customHeight="1">
      <c r="A50" s="44">
        <v>11</v>
      </c>
      <c r="B50" s="19" t="s">
        <v>39</v>
      </c>
      <c r="C50" s="17" t="s">
        <v>5</v>
      </c>
      <c r="D50" s="2">
        <v>3</v>
      </c>
      <c r="E50" s="2">
        <v>12</v>
      </c>
      <c r="F50" s="101">
        <v>0</v>
      </c>
      <c r="G50" s="2">
        <v>0</v>
      </c>
      <c r="H50" s="2"/>
      <c r="I50" s="2"/>
      <c r="J50" s="107">
        <v>1</v>
      </c>
      <c r="K50" s="119"/>
      <c r="L50" s="2">
        <v>8567</v>
      </c>
      <c r="M50" s="125">
        <v>12</v>
      </c>
      <c r="N50" s="2">
        <f t="shared" si="0"/>
        <v>8595</v>
      </c>
    </row>
    <row r="51" spans="1:14" ht="15.75" customHeight="1">
      <c r="A51" s="69"/>
      <c r="B51" s="11" t="s">
        <v>158</v>
      </c>
      <c r="C51" s="17" t="s">
        <v>6</v>
      </c>
      <c r="D51" s="2">
        <v>0</v>
      </c>
      <c r="E51" s="2">
        <v>0</v>
      </c>
      <c r="F51" s="101">
        <v>0</v>
      </c>
      <c r="G51" s="2">
        <v>0</v>
      </c>
      <c r="H51" s="2">
        <v>0</v>
      </c>
      <c r="I51" s="2"/>
      <c r="J51" s="107">
        <v>1</v>
      </c>
      <c r="K51" s="119"/>
      <c r="L51" s="2">
        <v>0</v>
      </c>
      <c r="M51" s="125">
        <v>1</v>
      </c>
      <c r="N51" s="2">
        <f t="shared" si="0"/>
        <v>2</v>
      </c>
    </row>
    <row r="52" spans="1:14" ht="15.75" customHeight="1">
      <c r="A52" s="70"/>
      <c r="B52" s="13" t="s">
        <v>159</v>
      </c>
      <c r="C52" s="17" t="s">
        <v>7</v>
      </c>
      <c r="D52" s="14">
        <v>0</v>
      </c>
      <c r="E52" s="14">
        <v>0</v>
      </c>
      <c r="F52" s="102"/>
      <c r="G52" s="14">
        <v>0</v>
      </c>
      <c r="H52" s="14">
        <v>0</v>
      </c>
      <c r="I52" s="14"/>
      <c r="J52" s="108">
        <v>18.09</v>
      </c>
      <c r="K52" s="120"/>
      <c r="L52" s="14">
        <v>0</v>
      </c>
      <c r="M52" s="126">
        <v>8.34</v>
      </c>
      <c r="N52" s="15">
        <f>N51/N50*100000</f>
        <v>23.26934264107039</v>
      </c>
    </row>
    <row r="53" spans="1:14" ht="15.75" customHeight="1">
      <c r="A53" s="69">
        <v>12</v>
      </c>
      <c r="B53" s="38" t="s">
        <v>133</v>
      </c>
      <c r="C53" s="17" t="s">
        <v>5</v>
      </c>
      <c r="D53" s="14">
        <v>1987</v>
      </c>
      <c r="E53" s="14">
        <v>3384</v>
      </c>
      <c r="F53" s="102">
        <v>10</v>
      </c>
      <c r="G53" s="14">
        <v>2884</v>
      </c>
      <c r="H53" s="14">
        <v>1414</v>
      </c>
      <c r="I53" s="42"/>
      <c r="J53" s="108">
        <v>3</v>
      </c>
      <c r="K53" s="120"/>
      <c r="L53" s="14">
        <v>64</v>
      </c>
      <c r="M53" s="128">
        <v>60.91</v>
      </c>
      <c r="N53" s="2">
        <f t="shared" si="0"/>
        <v>9806.91</v>
      </c>
    </row>
    <row r="54" spans="1:14" ht="15.75" customHeight="1">
      <c r="A54" s="69"/>
      <c r="B54" s="11" t="s">
        <v>40</v>
      </c>
      <c r="C54" s="17" t="s">
        <v>6</v>
      </c>
      <c r="D54" s="14">
        <v>7</v>
      </c>
      <c r="E54" s="14">
        <v>34</v>
      </c>
      <c r="F54" s="102">
        <v>96</v>
      </c>
      <c r="G54" s="14">
        <v>2</v>
      </c>
      <c r="H54" s="14">
        <v>23</v>
      </c>
      <c r="I54" s="42"/>
      <c r="J54" s="108">
        <v>10</v>
      </c>
      <c r="K54" s="120"/>
      <c r="L54" s="14">
        <v>6</v>
      </c>
      <c r="M54" s="126">
        <v>99.14</v>
      </c>
      <c r="N54" s="2">
        <f t="shared" si="0"/>
        <v>277.14</v>
      </c>
    </row>
    <row r="55" spans="1:14" ht="15.75" customHeight="1">
      <c r="A55" s="70"/>
      <c r="B55" s="13"/>
      <c r="C55" s="17" t="s">
        <v>7</v>
      </c>
      <c r="D55" s="14">
        <v>0.35</v>
      </c>
      <c r="E55" s="14">
        <v>1</v>
      </c>
      <c r="F55" s="102"/>
      <c r="G55" s="14">
        <v>0.06</v>
      </c>
      <c r="H55" s="14">
        <f>23*100/1414</f>
        <v>1.6265912305516266</v>
      </c>
      <c r="I55" s="42"/>
      <c r="J55" s="108">
        <v>10.31</v>
      </c>
      <c r="K55" s="120"/>
      <c r="L55" s="14">
        <v>9.37</v>
      </c>
      <c r="M55" s="126">
        <v>98.23</v>
      </c>
      <c r="N55" s="15">
        <f>N54/N53*100</f>
        <v>2.8259665888643823</v>
      </c>
    </row>
    <row r="56" spans="1:14" ht="15.75" customHeight="1">
      <c r="A56" s="69">
        <v>12</v>
      </c>
      <c r="B56" s="38" t="s">
        <v>134</v>
      </c>
      <c r="C56" s="17" t="s">
        <v>5</v>
      </c>
      <c r="D56" s="14">
        <v>1987</v>
      </c>
      <c r="E56" s="14">
        <v>3384</v>
      </c>
      <c r="F56" s="102">
        <v>10</v>
      </c>
      <c r="G56" s="14">
        <v>2884</v>
      </c>
      <c r="H56" s="14">
        <v>1414</v>
      </c>
      <c r="I56" s="42"/>
      <c r="J56" s="108">
        <v>9</v>
      </c>
      <c r="K56" s="120"/>
      <c r="L56" s="14">
        <v>40</v>
      </c>
      <c r="M56" s="128">
        <v>47</v>
      </c>
      <c r="N56" s="2">
        <f t="shared" si="0"/>
        <v>9775</v>
      </c>
    </row>
    <row r="57" spans="1:14" ht="15.75" customHeight="1">
      <c r="A57" s="69"/>
      <c r="B57" s="11" t="s">
        <v>41</v>
      </c>
      <c r="C57" s="17" t="s">
        <v>6</v>
      </c>
      <c r="D57" s="14">
        <v>5</v>
      </c>
      <c r="E57" s="14">
        <v>10</v>
      </c>
      <c r="F57" s="102">
        <v>49</v>
      </c>
      <c r="G57" s="14">
        <v>2</v>
      </c>
      <c r="H57" s="14">
        <v>10</v>
      </c>
      <c r="I57" s="42"/>
      <c r="J57" s="108">
        <v>8</v>
      </c>
      <c r="K57" s="120"/>
      <c r="L57" s="14">
        <v>8</v>
      </c>
      <c r="M57" s="126">
        <v>41.51</v>
      </c>
      <c r="N57" s="2">
        <f t="shared" si="0"/>
        <v>133.51</v>
      </c>
    </row>
    <row r="58" spans="1:14" ht="15.75" customHeight="1">
      <c r="A58" s="70"/>
      <c r="B58" s="13"/>
      <c r="C58" s="17" t="s">
        <v>7</v>
      </c>
      <c r="D58" s="14">
        <v>0.25</v>
      </c>
      <c r="E58" s="14">
        <v>0.29</v>
      </c>
      <c r="F58" s="102"/>
      <c r="G58" s="14">
        <v>0.06</v>
      </c>
      <c r="H58" s="14">
        <f>10*100/1414</f>
        <v>0.7072135785007072</v>
      </c>
      <c r="I58" s="42"/>
      <c r="J58" s="108">
        <v>4.76</v>
      </c>
      <c r="K58" s="120"/>
      <c r="L58" s="14">
        <v>20</v>
      </c>
      <c r="M58" s="126">
        <v>5.49</v>
      </c>
      <c r="N58" s="15">
        <f>N57/N56*100</f>
        <v>1.3658312020460357</v>
      </c>
    </row>
    <row r="59" spans="1:14" ht="15.75" customHeight="1">
      <c r="A59" s="69">
        <v>13</v>
      </c>
      <c r="B59" s="11" t="s">
        <v>42</v>
      </c>
      <c r="C59" s="17" t="s">
        <v>5</v>
      </c>
      <c r="D59" s="2"/>
      <c r="E59" s="2">
        <v>34</v>
      </c>
      <c r="F59" s="101">
        <v>0</v>
      </c>
      <c r="G59" s="2">
        <v>0</v>
      </c>
      <c r="H59" s="2">
        <v>24</v>
      </c>
      <c r="I59" s="2"/>
      <c r="J59" s="109">
        <v>50</v>
      </c>
      <c r="K59" s="119"/>
      <c r="L59" s="2"/>
      <c r="M59" s="125">
        <v>500</v>
      </c>
      <c r="N59" s="2">
        <f t="shared" si="0"/>
        <v>608</v>
      </c>
    </row>
    <row r="60" spans="1:14" ht="15.75" customHeight="1">
      <c r="A60" s="69"/>
      <c r="B60" s="11" t="s">
        <v>43</v>
      </c>
      <c r="C60" s="17" t="s">
        <v>6</v>
      </c>
      <c r="D60" s="2"/>
      <c r="E60" s="2">
        <v>30</v>
      </c>
      <c r="F60" s="101">
        <v>0</v>
      </c>
      <c r="G60" s="2">
        <v>0</v>
      </c>
      <c r="H60" s="2">
        <v>20</v>
      </c>
      <c r="I60" s="2"/>
      <c r="J60" s="109">
        <v>50</v>
      </c>
      <c r="K60" s="119"/>
      <c r="L60" s="2"/>
      <c r="M60" s="125">
        <v>30</v>
      </c>
      <c r="N60" s="2">
        <f t="shared" si="0"/>
        <v>130</v>
      </c>
    </row>
    <row r="61" spans="1:14" ht="15.75" customHeight="1">
      <c r="A61" s="70"/>
      <c r="B61" s="13"/>
      <c r="C61" s="17" t="s">
        <v>7</v>
      </c>
      <c r="D61" s="14"/>
      <c r="E61" s="14">
        <v>88.23</v>
      </c>
      <c r="F61" s="102"/>
      <c r="G61" s="14"/>
      <c r="H61" s="14">
        <f>20*100/24</f>
        <v>83.33333333333333</v>
      </c>
      <c r="I61" s="14"/>
      <c r="J61" s="110">
        <v>100</v>
      </c>
      <c r="K61" s="120"/>
      <c r="L61" s="14"/>
      <c r="M61" s="126">
        <v>6</v>
      </c>
      <c r="N61" s="15">
        <f>N60/N59*100</f>
        <v>21.38157894736842</v>
      </c>
    </row>
    <row r="62" spans="1:14" ht="15.75" customHeight="1">
      <c r="A62" s="69">
        <v>14</v>
      </c>
      <c r="B62" s="11" t="s">
        <v>44</v>
      </c>
      <c r="C62" s="17" t="s">
        <v>5</v>
      </c>
      <c r="D62" s="2"/>
      <c r="E62" s="2">
        <v>0</v>
      </c>
      <c r="F62" s="101">
        <v>0</v>
      </c>
      <c r="G62" s="2">
        <v>0</v>
      </c>
      <c r="H62" s="2">
        <v>0</v>
      </c>
      <c r="I62" s="2"/>
      <c r="J62" s="109">
        <v>0</v>
      </c>
      <c r="K62" s="119"/>
      <c r="L62" s="2"/>
      <c r="M62" s="107">
        <v>3</v>
      </c>
      <c r="N62" s="2">
        <f t="shared" si="0"/>
        <v>3</v>
      </c>
    </row>
    <row r="63" spans="1:14" ht="15.75" customHeight="1">
      <c r="A63" s="69"/>
      <c r="B63" s="11" t="s">
        <v>45</v>
      </c>
      <c r="C63" s="17" t="s">
        <v>6</v>
      </c>
      <c r="D63" s="2"/>
      <c r="E63" s="2">
        <v>0</v>
      </c>
      <c r="F63" s="101">
        <v>0</v>
      </c>
      <c r="G63" s="2">
        <v>0</v>
      </c>
      <c r="H63" s="2">
        <v>0</v>
      </c>
      <c r="I63" s="2"/>
      <c r="J63" s="109">
        <v>0</v>
      </c>
      <c r="K63" s="119"/>
      <c r="L63" s="2"/>
      <c r="M63" s="107">
        <v>3</v>
      </c>
      <c r="N63" s="2">
        <f t="shared" si="0"/>
        <v>3</v>
      </c>
    </row>
    <row r="64" spans="1:14" ht="15.75" customHeight="1">
      <c r="A64" s="70"/>
      <c r="B64" s="13" t="s">
        <v>46</v>
      </c>
      <c r="C64" s="17" t="s">
        <v>7</v>
      </c>
      <c r="D64" s="14"/>
      <c r="E64" s="14">
        <v>0</v>
      </c>
      <c r="F64" s="102"/>
      <c r="G64" s="14"/>
      <c r="H64" s="14">
        <v>0</v>
      </c>
      <c r="I64" s="14"/>
      <c r="J64" s="110">
        <v>100</v>
      </c>
      <c r="K64" s="120"/>
      <c r="L64" s="14"/>
      <c r="M64" s="108">
        <v>100</v>
      </c>
      <c r="N64" s="15">
        <f>N63/N62*100</f>
        <v>100</v>
      </c>
    </row>
    <row r="65" spans="1:14" ht="15.75" customHeight="1">
      <c r="A65" s="69">
        <v>15</v>
      </c>
      <c r="B65" s="11" t="s">
        <v>47</v>
      </c>
      <c r="C65" s="17" t="s">
        <v>5</v>
      </c>
      <c r="D65" s="2"/>
      <c r="E65" s="2">
        <v>15</v>
      </c>
      <c r="F65" s="101">
        <v>0</v>
      </c>
      <c r="G65" s="2">
        <v>0</v>
      </c>
      <c r="H65" s="2">
        <v>10</v>
      </c>
      <c r="I65" s="2"/>
      <c r="J65" s="109">
        <v>50</v>
      </c>
      <c r="K65" s="119"/>
      <c r="L65" s="2"/>
      <c r="M65" s="127">
        <v>21</v>
      </c>
      <c r="N65" s="2">
        <f t="shared" si="0"/>
        <v>96</v>
      </c>
    </row>
    <row r="66" spans="1:14" ht="15.75" customHeight="1">
      <c r="A66" s="69"/>
      <c r="B66" s="11" t="s">
        <v>48</v>
      </c>
      <c r="C66" s="17" t="s">
        <v>6</v>
      </c>
      <c r="D66" s="2"/>
      <c r="E66" s="2">
        <v>15</v>
      </c>
      <c r="F66" s="101">
        <v>0</v>
      </c>
      <c r="G66" s="2">
        <v>0</v>
      </c>
      <c r="H66" s="2">
        <v>10</v>
      </c>
      <c r="I66" s="2"/>
      <c r="J66" s="109">
        <v>45</v>
      </c>
      <c r="K66" s="119"/>
      <c r="L66" s="2"/>
      <c r="M66" s="125">
        <v>0</v>
      </c>
      <c r="N66" s="2">
        <f t="shared" si="0"/>
        <v>70</v>
      </c>
    </row>
    <row r="67" spans="1:14" ht="15.75" customHeight="1">
      <c r="A67" s="70"/>
      <c r="B67" s="13" t="s">
        <v>49</v>
      </c>
      <c r="C67" s="17" t="s">
        <v>7</v>
      </c>
      <c r="D67" s="14"/>
      <c r="E67" s="14">
        <v>100</v>
      </c>
      <c r="F67" s="102"/>
      <c r="G67" s="14"/>
      <c r="H67" s="14">
        <v>100</v>
      </c>
      <c r="I67" s="14"/>
      <c r="J67" s="111">
        <v>90</v>
      </c>
      <c r="K67" s="120"/>
      <c r="L67" s="14"/>
      <c r="M67" s="126">
        <v>0</v>
      </c>
      <c r="N67" s="15">
        <f>N66/N65*100</f>
        <v>72.91666666666666</v>
      </c>
    </row>
    <row r="68" spans="1:14" ht="15.75" customHeight="1">
      <c r="A68" s="69">
        <v>16</v>
      </c>
      <c r="B68" s="11" t="s">
        <v>50</v>
      </c>
      <c r="C68" s="17" t="s">
        <v>5</v>
      </c>
      <c r="D68" s="2"/>
      <c r="E68" s="2">
        <v>1</v>
      </c>
      <c r="F68" s="101">
        <v>1</v>
      </c>
      <c r="G68" s="2">
        <v>1</v>
      </c>
      <c r="H68" s="2"/>
      <c r="I68" s="2"/>
      <c r="J68" s="109">
        <v>1</v>
      </c>
      <c r="K68" s="119"/>
      <c r="L68" s="2"/>
      <c r="M68" s="125">
        <v>10</v>
      </c>
      <c r="N68" s="2">
        <f t="shared" si="0"/>
        <v>14</v>
      </c>
    </row>
    <row r="69" spans="1:14" ht="15.75" customHeight="1">
      <c r="A69" s="69"/>
      <c r="B69" s="38" t="s">
        <v>51</v>
      </c>
      <c r="C69" s="17" t="s">
        <v>6</v>
      </c>
      <c r="D69" s="2"/>
      <c r="E69" s="2">
        <v>1</v>
      </c>
      <c r="F69" s="101">
        <v>1</v>
      </c>
      <c r="G69" s="2">
        <v>1</v>
      </c>
      <c r="H69" s="2"/>
      <c r="I69" s="2"/>
      <c r="J69" s="109">
        <v>1</v>
      </c>
      <c r="K69" s="119"/>
      <c r="L69" s="2"/>
      <c r="M69" s="125">
        <v>10</v>
      </c>
      <c r="N69" s="2">
        <f t="shared" si="0"/>
        <v>14</v>
      </c>
    </row>
    <row r="70" spans="1:14" ht="15.75" customHeight="1">
      <c r="A70" s="69"/>
      <c r="B70" s="39" t="s">
        <v>52</v>
      </c>
      <c r="C70" s="17" t="s">
        <v>7</v>
      </c>
      <c r="D70" s="14"/>
      <c r="E70" s="14">
        <v>100</v>
      </c>
      <c r="F70" s="102"/>
      <c r="G70" s="14"/>
      <c r="H70" s="14"/>
      <c r="I70" s="14"/>
      <c r="J70" s="110">
        <v>100</v>
      </c>
      <c r="K70" s="120"/>
      <c r="L70" s="14"/>
      <c r="M70" s="126">
        <v>100</v>
      </c>
      <c r="N70" s="15">
        <f>N69/N68*100</f>
        <v>100</v>
      </c>
    </row>
    <row r="71" spans="1:14" ht="15.75" customHeight="1">
      <c r="A71" s="44">
        <v>17</v>
      </c>
      <c r="B71" s="16" t="s">
        <v>53</v>
      </c>
      <c r="C71" s="17" t="s">
        <v>5</v>
      </c>
      <c r="D71" s="2"/>
      <c r="E71" s="2">
        <v>1</v>
      </c>
      <c r="F71" s="101">
        <v>1</v>
      </c>
      <c r="G71" s="2"/>
      <c r="H71" s="2">
        <v>0</v>
      </c>
      <c r="I71" s="2"/>
      <c r="J71" s="109">
        <v>1</v>
      </c>
      <c r="K71" s="119"/>
      <c r="L71" s="2"/>
      <c r="M71" s="125">
        <v>1</v>
      </c>
      <c r="N71" s="2">
        <f>SUM(D71:M71)</f>
        <v>4</v>
      </c>
    </row>
    <row r="72" spans="1:14" ht="15.75" customHeight="1">
      <c r="A72" s="69"/>
      <c r="B72" s="11" t="s">
        <v>54</v>
      </c>
      <c r="C72" s="17" t="s">
        <v>6</v>
      </c>
      <c r="D72" s="2"/>
      <c r="E72" s="2">
        <v>1</v>
      </c>
      <c r="F72" s="101">
        <v>1</v>
      </c>
      <c r="G72" s="2"/>
      <c r="H72" s="2">
        <v>0</v>
      </c>
      <c r="I72" s="2"/>
      <c r="J72" s="109">
        <v>1</v>
      </c>
      <c r="K72" s="119"/>
      <c r="L72" s="2"/>
      <c r="M72" s="125">
        <v>1</v>
      </c>
      <c r="N72" s="2">
        <f>SUM(D72:M72)</f>
        <v>4</v>
      </c>
    </row>
    <row r="73" spans="1:14" ht="15.75" customHeight="1">
      <c r="A73" s="69"/>
      <c r="B73" s="11" t="s">
        <v>55</v>
      </c>
      <c r="C73" s="17" t="s">
        <v>7</v>
      </c>
      <c r="D73" s="14"/>
      <c r="E73" s="14">
        <v>100</v>
      </c>
      <c r="F73" s="102">
        <v>100</v>
      </c>
      <c r="G73" s="14"/>
      <c r="H73" s="14">
        <v>0</v>
      </c>
      <c r="I73" s="14"/>
      <c r="J73" s="110">
        <v>100</v>
      </c>
      <c r="K73" s="120"/>
      <c r="L73" s="14"/>
      <c r="M73" s="126">
        <v>100</v>
      </c>
      <c r="N73" s="15">
        <f>N72/N71*100</f>
        <v>100</v>
      </c>
    </row>
    <row r="74" spans="1:14" ht="15.75" customHeight="1">
      <c r="A74" s="81" t="s">
        <v>136</v>
      </c>
      <c r="B74" s="51" t="s">
        <v>8</v>
      </c>
      <c r="C74" s="49"/>
      <c r="D74" s="57"/>
      <c r="E74" s="57"/>
      <c r="F74" s="103"/>
      <c r="G74" s="57"/>
      <c r="H74" s="58"/>
      <c r="I74" s="57"/>
      <c r="J74" s="112"/>
      <c r="K74" s="121"/>
      <c r="L74" s="57"/>
      <c r="M74" s="129"/>
      <c r="N74" s="53"/>
    </row>
    <row r="75" spans="1:14" ht="15.75" customHeight="1">
      <c r="A75" s="82" t="s">
        <v>56</v>
      </c>
      <c r="B75" s="21"/>
      <c r="C75" s="4"/>
      <c r="D75" s="58"/>
      <c r="E75" s="58"/>
      <c r="F75" s="103"/>
      <c r="G75" s="58"/>
      <c r="H75" s="58"/>
      <c r="I75" s="58"/>
      <c r="J75" s="112"/>
      <c r="K75" s="121"/>
      <c r="L75" s="58"/>
      <c r="M75" s="130"/>
      <c r="N75" s="15"/>
    </row>
    <row r="76" spans="1:14" ht="15.75" customHeight="1">
      <c r="A76" s="71">
        <v>1</v>
      </c>
      <c r="B76" s="16" t="s">
        <v>57</v>
      </c>
      <c r="C76" s="17" t="s">
        <v>5</v>
      </c>
      <c r="D76" s="58"/>
      <c r="E76" s="58">
        <v>1</v>
      </c>
      <c r="F76" s="103">
        <v>1</v>
      </c>
      <c r="G76" s="58">
        <v>1</v>
      </c>
      <c r="H76" s="58">
        <v>1</v>
      </c>
      <c r="I76" s="58"/>
      <c r="J76" s="113">
        <v>8</v>
      </c>
      <c r="K76" s="121"/>
      <c r="L76" s="58"/>
      <c r="M76" s="131">
        <v>3</v>
      </c>
      <c r="N76" s="2">
        <f>SUM(D76:M76)</f>
        <v>15</v>
      </c>
    </row>
    <row r="77" spans="1:14" ht="15.75" customHeight="1">
      <c r="A77" s="72"/>
      <c r="B77" s="11" t="s">
        <v>58</v>
      </c>
      <c r="C77" s="17" t="s">
        <v>6</v>
      </c>
      <c r="D77" s="58"/>
      <c r="E77" s="58">
        <v>1</v>
      </c>
      <c r="F77" s="103">
        <v>1</v>
      </c>
      <c r="G77" s="58">
        <v>1</v>
      </c>
      <c r="H77" s="58">
        <v>1</v>
      </c>
      <c r="I77" s="58"/>
      <c r="J77" s="113">
        <v>8</v>
      </c>
      <c r="K77" s="121"/>
      <c r="L77" s="58"/>
      <c r="M77" s="130">
        <v>3</v>
      </c>
      <c r="N77" s="2">
        <f>SUM(D77:M77)</f>
        <v>15</v>
      </c>
    </row>
    <row r="78" spans="1:14" ht="15.75" customHeight="1">
      <c r="A78" s="73"/>
      <c r="B78" s="13" t="s">
        <v>59</v>
      </c>
      <c r="C78" s="17" t="s">
        <v>7</v>
      </c>
      <c r="D78" s="46"/>
      <c r="E78" s="46">
        <v>100</v>
      </c>
      <c r="F78" s="104"/>
      <c r="G78" s="46"/>
      <c r="H78" s="46">
        <v>100</v>
      </c>
      <c r="I78" s="46"/>
      <c r="J78" s="114">
        <v>100</v>
      </c>
      <c r="K78" s="122"/>
      <c r="L78" s="46"/>
      <c r="M78" s="132">
        <v>100</v>
      </c>
      <c r="N78" s="15">
        <f>N77/N76*100</f>
        <v>100</v>
      </c>
    </row>
    <row r="79" spans="1:14" ht="15.75" customHeight="1">
      <c r="A79" s="44">
        <v>2</v>
      </c>
      <c r="B79" s="19" t="s">
        <v>13</v>
      </c>
      <c r="C79" s="22" t="s">
        <v>5</v>
      </c>
      <c r="D79" s="2">
        <v>47</v>
      </c>
      <c r="E79" s="2">
        <v>284</v>
      </c>
      <c r="F79" s="101">
        <v>129</v>
      </c>
      <c r="G79" s="2">
        <v>32</v>
      </c>
      <c r="H79" s="2">
        <v>145</v>
      </c>
      <c r="I79" s="2"/>
      <c r="J79" s="109">
        <v>67</v>
      </c>
      <c r="K79" s="119"/>
      <c r="L79" s="2">
        <v>372</v>
      </c>
      <c r="M79" s="125">
        <v>2840</v>
      </c>
      <c r="N79" s="2">
        <f>SUM(D79:M79)</f>
        <v>3916</v>
      </c>
    </row>
    <row r="80" spans="1:14" ht="15.75" customHeight="1">
      <c r="A80" s="69"/>
      <c r="B80" s="11" t="s">
        <v>14</v>
      </c>
      <c r="C80" s="23" t="s">
        <v>6</v>
      </c>
      <c r="D80" s="2">
        <v>41</v>
      </c>
      <c r="E80" s="2">
        <v>115</v>
      </c>
      <c r="F80" s="101">
        <v>23</v>
      </c>
      <c r="G80" s="2">
        <v>16</v>
      </c>
      <c r="H80" s="2">
        <v>67</v>
      </c>
      <c r="I80" s="2"/>
      <c r="J80" s="109">
        <v>38</v>
      </c>
      <c r="K80" s="119"/>
      <c r="L80" s="2">
        <v>154</v>
      </c>
      <c r="M80" s="125">
        <v>1534</v>
      </c>
      <c r="N80" s="2">
        <f>SUM(D80:M80)</f>
        <v>1988</v>
      </c>
    </row>
    <row r="81" spans="1:14" ht="15.75" customHeight="1">
      <c r="A81" s="70"/>
      <c r="B81" s="13"/>
      <c r="C81" s="23" t="s">
        <v>7</v>
      </c>
      <c r="D81" s="14">
        <v>80.85</v>
      </c>
      <c r="E81" s="14">
        <v>40.49</v>
      </c>
      <c r="F81" s="102"/>
      <c r="G81" s="14">
        <v>50</v>
      </c>
      <c r="H81" s="14">
        <v>46.21</v>
      </c>
      <c r="I81" s="14"/>
      <c r="J81" s="110">
        <v>56.72</v>
      </c>
      <c r="K81" s="120"/>
      <c r="L81" s="14">
        <f>L80*100/L79</f>
        <v>41.39784946236559</v>
      </c>
      <c r="M81" s="126">
        <v>54.01</v>
      </c>
      <c r="N81" s="15">
        <f>N80/N79*100</f>
        <v>50.76608784473953</v>
      </c>
    </row>
    <row r="82" spans="1:14" ht="15.75" customHeight="1">
      <c r="A82" s="44">
        <v>2</v>
      </c>
      <c r="B82" s="19" t="s">
        <v>60</v>
      </c>
      <c r="C82" s="23" t="s">
        <v>5</v>
      </c>
      <c r="D82" s="2">
        <v>86</v>
      </c>
      <c r="E82" s="2">
        <v>371</v>
      </c>
      <c r="F82" s="101">
        <v>140</v>
      </c>
      <c r="G82" s="2">
        <v>94</v>
      </c>
      <c r="H82" s="2">
        <v>199</v>
      </c>
      <c r="I82" s="2"/>
      <c r="J82" s="109">
        <v>79</v>
      </c>
      <c r="K82" s="119"/>
      <c r="L82" s="2">
        <v>435</v>
      </c>
      <c r="M82" s="125">
        <v>3269</v>
      </c>
      <c r="N82" s="2">
        <f>SUM(D82:M82)</f>
        <v>4673</v>
      </c>
    </row>
    <row r="83" spans="1:14" ht="15.75" customHeight="1">
      <c r="A83" s="69"/>
      <c r="B83" s="11" t="s">
        <v>61</v>
      </c>
      <c r="C83" s="23" t="s">
        <v>6</v>
      </c>
      <c r="D83" s="2">
        <v>7</v>
      </c>
      <c r="E83" s="2">
        <v>29</v>
      </c>
      <c r="F83" s="101">
        <v>35</v>
      </c>
      <c r="G83" s="2">
        <v>38</v>
      </c>
      <c r="H83" s="2">
        <v>59</v>
      </c>
      <c r="I83" s="2"/>
      <c r="J83" s="109">
        <v>48</v>
      </c>
      <c r="K83" s="119"/>
      <c r="L83" s="2">
        <v>26</v>
      </c>
      <c r="M83" s="125">
        <v>599</v>
      </c>
      <c r="N83" s="2">
        <f>SUM(D83:M83)</f>
        <v>841</v>
      </c>
    </row>
    <row r="84" spans="1:14" ht="15.75" customHeight="1">
      <c r="A84" s="70"/>
      <c r="B84" s="13"/>
      <c r="C84" s="23" t="s">
        <v>7</v>
      </c>
      <c r="D84" s="14">
        <v>8.14</v>
      </c>
      <c r="E84" s="14">
        <v>7.82</v>
      </c>
      <c r="F84" s="102"/>
      <c r="G84" s="14">
        <v>40.43</v>
      </c>
      <c r="H84" s="14">
        <v>29.65</v>
      </c>
      <c r="I84" s="14"/>
      <c r="J84" s="110">
        <v>60.76</v>
      </c>
      <c r="K84" s="120"/>
      <c r="L84" s="14">
        <f>L83*100/L82</f>
        <v>5.977011494252873</v>
      </c>
      <c r="M84" s="126">
        <v>17.1</v>
      </c>
      <c r="N84" s="15">
        <f>N83/N82*100</f>
        <v>17.99700406591055</v>
      </c>
    </row>
    <row r="85" spans="1:14" ht="15.75" customHeight="1">
      <c r="A85" s="69"/>
      <c r="B85" s="19" t="s">
        <v>155</v>
      </c>
      <c r="C85" s="23" t="s">
        <v>5</v>
      </c>
      <c r="D85" s="2">
        <v>925</v>
      </c>
      <c r="E85" s="2">
        <v>3503</v>
      </c>
      <c r="F85" s="101">
        <v>5089</v>
      </c>
      <c r="G85" s="2">
        <v>2884</v>
      </c>
      <c r="H85" s="2">
        <v>1551</v>
      </c>
      <c r="I85" s="2"/>
      <c r="J85" s="109">
        <v>3051</v>
      </c>
      <c r="K85" s="119"/>
      <c r="L85" s="2">
        <v>4026</v>
      </c>
      <c r="M85" s="125">
        <v>31670</v>
      </c>
      <c r="N85" s="2">
        <f>SUM(D85:M85)</f>
        <v>52699</v>
      </c>
    </row>
    <row r="86" spans="1:14" ht="15.75" customHeight="1">
      <c r="A86" s="69"/>
      <c r="B86" s="11" t="s">
        <v>156</v>
      </c>
      <c r="C86" s="23" t="s">
        <v>6</v>
      </c>
      <c r="D86" s="2">
        <v>911</v>
      </c>
      <c r="E86" s="2">
        <v>3288</v>
      </c>
      <c r="F86" s="101">
        <v>4957</v>
      </c>
      <c r="G86" s="2">
        <v>2630</v>
      </c>
      <c r="H86" s="2">
        <v>1414</v>
      </c>
      <c r="I86" s="2"/>
      <c r="J86" s="109">
        <v>2936</v>
      </c>
      <c r="K86" s="119"/>
      <c r="L86" s="2">
        <v>3939</v>
      </c>
      <c r="M86" s="125">
        <v>30446</v>
      </c>
      <c r="N86" s="2">
        <f>SUM(D86:M86)</f>
        <v>50521</v>
      </c>
    </row>
    <row r="87" spans="1:14" ht="15.75" customHeight="1">
      <c r="A87" s="70"/>
      <c r="B87" s="13"/>
      <c r="C87" s="23" t="s">
        <v>7</v>
      </c>
      <c r="D87" s="14">
        <v>98.49</v>
      </c>
      <c r="E87" s="14">
        <v>93.86</v>
      </c>
      <c r="F87" s="102"/>
      <c r="G87" s="14">
        <v>91.19</v>
      </c>
      <c r="H87" s="14">
        <v>91.17</v>
      </c>
      <c r="I87" s="14"/>
      <c r="J87" s="110">
        <v>96.23</v>
      </c>
      <c r="K87" s="120"/>
      <c r="L87" s="14">
        <v>97.84</v>
      </c>
      <c r="M87" s="126">
        <v>96.13</v>
      </c>
      <c r="N87" s="15">
        <f>N86/N85*100</f>
        <v>95.86709425226286</v>
      </c>
    </row>
    <row r="88" spans="1:14" ht="15.75" customHeight="1">
      <c r="A88" s="69"/>
      <c r="B88" s="19" t="s">
        <v>157</v>
      </c>
      <c r="C88" s="23" t="s">
        <v>5</v>
      </c>
      <c r="D88" s="2">
        <v>925</v>
      </c>
      <c r="E88" s="2">
        <v>3413</v>
      </c>
      <c r="F88" s="101">
        <v>5089</v>
      </c>
      <c r="G88" s="2">
        <v>2884</v>
      </c>
      <c r="H88" s="2">
        <v>1500</v>
      </c>
      <c r="I88" s="2"/>
      <c r="J88" s="109">
        <v>3051</v>
      </c>
      <c r="K88" s="119"/>
      <c r="L88" s="2">
        <v>3958</v>
      </c>
      <c r="M88" s="125">
        <v>31249</v>
      </c>
      <c r="N88" s="2">
        <f>SUM(D88:M88)</f>
        <v>52069</v>
      </c>
    </row>
    <row r="89" spans="1:14" ht="15.75" customHeight="1">
      <c r="A89" s="69"/>
      <c r="B89" s="11" t="s">
        <v>156</v>
      </c>
      <c r="C89" s="23" t="s">
        <v>6</v>
      </c>
      <c r="D89" s="2">
        <v>914</v>
      </c>
      <c r="E89" s="2">
        <v>3296</v>
      </c>
      <c r="F89" s="101">
        <v>4957</v>
      </c>
      <c r="G89" s="2">
        <v>2630</v>
      </c>
      <c r="H89" s="2">
        <v>1432</v>
      </c>
      <c r="I89" s="2"/>
      <c r="J89" s="109">
        <v>2948</v>
      </c>
      <c r="K89" s="119"/>
      <c r="L89" s="2">
        <v>3877</v>
      </c>
      <c r="M89" s="125">
        <v>30450</v>
      </c>
      <c r="N89" s="2">
        <f>SUM(D89:M89)</f>
        <v>50504</v>
      </c>
    </row>
    <row r="90" spans="1:14" ht="15.75" customHeight="1">
      <c r="A90" s="70"/>
      <c r="B90" s="13"/>
      <c r="C90" s="23" t="s">
        <v>7</v>
      </c>
      <c r="D90" s="14">
        <v>98.81</v>
      </c>
      <c r="E90" s="14">
        <v>96.57</v>
      </c>
      <c r="F90" s="102"/>
      <c r="G90" s="14">
        <v>91.19</v>
      </c>
      <c r="H90" s="14">
        <v>95.47</v>
      </c>
      <c r="I90" s="14"/>
      <c r="J90" s="110">
        <v>96.62</v>
      </c>
      <c r="K90" s="120"/>
      <c r="L90" s="14">
        <v>97.95</v>
      </c>
      <c r="M90" s="126">
        <v>97.44</v>
      </c>
      <c r="N90" s="15">
        <f>N89/N88*100</f>
        <v>96.99437285140871</v>
      </c>
    </row>
    <row r="91" spans="1:14" ht="15.75" customHeight="1">
      <c r="A91" s="69">
        <v>3</v>
      </c>
      <c r="B91" s="16" t="s">
        <v>137</v>
      </c>
      <c r="C91" s="23" t="s">
        <v>5</v>
      </c>
      <c r="D91" s="2">
        <v>47</v>
      </c>
      <c r="E91" s="2">
        <v>239</v>
      </c>
      <c r="F91" s="101">
        <v>90</v>
      </c>
      <c r="G91" s="2">
        <v>32</v>
      </c>
      <c r="H91" s="2">
        <v>161</v>
      </c>
      <c r="I91" s="2"/>
      <c r="J91" s="109">
        <v>67</v>
      </c>
      <c r="K91" s="119"/>
      <c r="L91" s="2">
        <v>372</v>
      </c>
      <c r="M91" s="125">
        <v>2126</v>
      </c>
      <c r="N91" s="2">
        <f>SUM(D91:M91)</f>
        <v>3134</v>
      </c>
    </row>
    <row r="92" spans="1:14" ht="15.75" customHeight="1">
      <c r="A92" s="69"/>
      <c r="B92" s="11" t="s">
        <v>62</v>
      </c>
      <c r="C92" s="23" t="s">
        <v>6</v>
      </c>
      <c r="D92" s="2">
        <v>40</v>
      </c>
      <c r="E92" s="2">
        <v>235</v>
      </c>
      <c r="F92" s="101">
        <v>80</v>
      </c>
      <c r="G92" s="2">
        <v>32</v>
      </c>
      <c r="H92" s="2">
        <v>150</v>
      </c>
      <c r="I92" s="2"/>
      <c r="J92" s="109">
        <v>59</v>
      </c>
      <c r="K92" s="119"/>
      <c r="L92" s="2">
        <v>298</v>
      </c>
      <c r="M92" s="125">
        <v>1950</v>
      </c>
      <c r="N92" s="2">
        <f>SUM(D92:M92)</f>
        <v>2844</v>
      </c>
    </row>
    <row r="93" spans="1:14" ht="15.75" customHeight="1">
      <c r="A93" s="69"/>
      <c r="B93" s="13" t="s">
        <v>63</v>
      </c>
      <c r="C93" s="24" t="s">
        <v>7</v>
      </c>
      <c r="D93" s="14">
        <v>85.11</v>
      </c>
      <c r="E93" s="14">
        <v>98.33</v>
      </c>
      <c r="F93" s="102"/>
      <c r="G93" s="14">
        <v>100</v>
      </c>
      <c r="H93" s="14">
        <v>93.17</v>
      </c>
      <c r="I93" s="14"/>
      <c r="J93" s="110">
        <v>88.05</v>
      </c>
      <c r="K93" s="120"/>
      <c r="L93" s="14">
        <v>80.11</v>
      </c>
      <c r="M93" s="126">
        <v>91.72</v>
      </c>
      <c r="N93" s="15">
        <f>N92/N91*100</f>
        <v>90.74664964901085</v>
      </c>
    </row>
    <row r="94" spans="1:14" ht="15.75" customHeight="1">
      <c r="A94" s="44">
        <v>3</v>
      </c>
      <c r="B94" s="16" t="s">
        <v>138</v>
      </c>
      <c r="C94" s="23" t="s">
        <v>5</v>
      </c>
      <c r="D94" s="2">
        <v>84</v>
      </c>
      <c r="E94" s="2">
        <v>239</v>
      </c>
      <c r="F94" s="101">
        <v>143</v>
      </c>
      <c r="G94" s="2">
        <v>94</v>
      </c>
      <c r="H94" s="2">
        <v>161</v>
      </c>
      <c r="I94" s="2"/>
      <c r="J94" s="109">
        <v>79</v>
      </c>
      <c r="K94" s="119"/>
      <c r="L94" s="2">
        <v>435</v>
      </c>
      <c r="M94" s="125">
        <v>2126</v>
      </c>
      <c r="N94" s="2">
        <f>SUM(D94:M94)</f>
        <v>3361</v>
      </c>
    </row>
    <row r="95" spans="1:14" ht="15.75" customHeight="1">
      <c r="A95" s="69"/>
      <c r="B95" s="11" t="s">
        <v>62</v>
      </c>
      <c r="C95" s="23" t="s">
        <v>6</v>
      </c>
      <c r="D95" s="2">
        <v>84</v>
      </c>
      <c r="E95" s="2">
        <v>235</v>
      </c>
      <c r="F95" s="101">
        <v>100</v>
      </c>
      <c r="G95" s="2">
        <v>94</v>
      </c>
      <c r="H95" s="2">
        <v>150</v>
      </c>
      <c r="I95" s="2"/>
      <c r="J95" s="109">
        <v>72</v>
      </c>
      <c r="K95" s="119"/>
      <c r="L95" s="2">
        <v>353</v>
      </c>
      <c r="M95" s="125">
        <v>1950</v>
      </c>
      <c r="N95" s="2">
        <f>SUM(D95:M95)</f>
        <v>3038</v>
      </c>
    </row>
    <row r="96" spans="1:14" ht="15.75" customHeight="1">
      <c r="A96" s="70"/>
      <c r="B96" s="13" t="s">
        <v>63</v>
      </c>
      <c r="C96" s="24" t="s">
        <v>7</v>
      </c>
      <c r="D96" s="14">
        <v>100</v>
      </c>
      <c r="E96" s="14">
        <v>98.33</v>
      </c>
      <c r="F96" s="102"/>
      <c r="G96" s="14">
        <v>100</v>
      </c>
      <c r="H96" s="14">
        <v>93.17</v>
      </c>
      <c r="I96" s="14"/>
      <c r="J96" s="110">
        <v>91.12</v>
      </c>
      <c r="K96" s="120"/>
      <c r="L96" s="14">
        <v>81.15</v>
      </c>
      <c r="M96" s="126">
        <v>91.72</v>
      </c>
      <c r="N96" s="15">
        <f>N95/N94*100</f>
        <v>90.38976495090748</v>
      </c>
    </row>
    <row r="97" spans="1:14" ht="15.75" customHeight="1">
      <c r="A97" s="44">
        <v>4</v>
      </c>
      <c r="B97" s="11" t="s">
        <v>64</v>
      </c>
      <c r="C97" s="23" t="s">
        <v>5</v>
      </c>
      <c r="D97" s="2">
        <v>0</v>
      </c>
      <c r="E97" s="2">
        <v>477</v>
      </c>
      <c r="F97" s="101">
        <v>0</v>
      </c>
      <c r="G97" s="2">
        <v>0</v>
      </c>
      <c r="H97" s="2">
        <v>15</v>
      </c>
      <c r="I97" s="2"/>
      <c r="J97" s="109">
        <v>5108</v>
      </c>
      <c r="K97" s="119"/>
      <c r="L97" s="2">
        <v>2</v>
      </c>
      <c r="M97" s="125">
        <v>428</v>
      </c>
      <c r="N97" s="2">
        <f>SUM(D97:M97)</f>
        <v>6030</v>
      </c>
    </row>
    <row r="98" spans="1:14" ht="15.75" customHeight="1">
      <c r="A98" s="69"/>
      <c r="B98" s="11" t="s">
        <v>65</v>
      </c>
      <c r="C98" s="23" t="s">
        <v>6</v>
      </c>
      <c r="D98" s="2">
        <v>0</v>
      </c>
      <c r="E98" s="2">
        <v>0</v>
      </c>
      <c r="F98" s="101">
        <v>0</v>
      </c>
      <c r="G98" s="2">
        <v>0</v>
      </c>
      <c r="H98" s="2">
        <v>0</v>
      </c>
      <c r="I98" s="2"/>
      <c r="J98" s="109">
        <v>1</v>
      </c>
      <c r="K98" s="119"/>
      <c r="L98" s="2">
        <v>0</v>
      </c>
      <c r="M98" s="125">
        <v>10</v>
      </c>
      <c r="N98" s="2">
        <f>SUM(D98:M98)</f>
        <v>11</v>
      </c>
    </row>
    <row r="99" spans="1:14" ht="15.75" customHeight="1">
      <c r="A99" s="70"/>
      <c r="B99" s="13"/>
      <c r="C99" s="40" t="s">
        <v>7</v>
      </c>
      <c r="D99" s="14">
        <v>100</v>
      </c>
      <c r="E99" s="14">
        <v>100</v>
      </c>
      <c r="F99" s="102"/>
      <c r="G99" s="14"/>
      <c r="H99" s="14">
        <v>0</v>
      </c>
      <c r="I99" s="14"/>
      <c r="J99" s="110">
        <v>19.57</v>
      </c>
      <c r="K99" s="120"/>
      <c r="L99" s="14">
        <v>0</v>
      </c>
      <c r="M99" s="126">
        <v>2.34</v>
      </c>
      <c r="N99" s="15">
        <f>N98/N97*100000</f>
        <v>182.4212271973466</v>
      </c>
    </row>
    <row r="100" spans="1:14" ht="15.75" customHeight="1">
      <c r="A100" s="83" t="s">
        <v>66</v>
      </c>
      <c r="B100" s="45"/>
      <c r="C100" s="45"/>
      <c r="D100" s="2"/>
      <c r="E100" s="2"/>
      <c r="F100" s="101"/>
      <c r="G100" s="2"/>
      <c r="H100" s="2"/>
      <c r="I100" s="2"/>
      <c r="J100" s="107"/>
      <c r="K100" s="119"/>
      <c r="L100" s="2"/>
      <c r="M100" s="133"/>
      <c r="N100" s="2"/>
    </row>
    <row r="101" spans="1:14" ht="15.75" customHeight="1">
      <c r="A101" s="71">
        <v>5</v>
      </c>
      <c r="B101" s="16" t="s">
        <v>67</v>
      </c>
      <c r="C101" s="23" t="s">
        <v>5</v>
      </c>
      <c r="D101" s="2"/>
      <c r="E101" s="2"/>
      <c r="F101" s="101"/>
      <c r="G101" s="2"/>
      <c r="H101" s="2"/>
      <c r="I101" s="2"/>
      <c r="J101" s="109"/>
      <c r="K101" s="119"/>
      <c r="L101" s="2"/>
      <c r="M101" s="125">
        <v>1</v>
      </c>
      <c r="N101" s="140">
        <f>SUM(D101:M101)</f>
        <v>1</v>
      </c>
    </row>
    <row r="102" spans="1:14" ht="15.75" customHeight="1">
      <c r="A102" s="74"/>
      <c r="B102" s="11" t="s">
        <v>68</v>
      </c>
      <c r="C102" s="23" t="s">
        <v>6</v>
      </c>
      <c r="D102" s="2"/>
      <c r="E102" s="2"/>
      <c r="F102" s="101"/>
      <c r="G102" s="2"/>
      <c r="H102" s="2"/>
      <c r="I102" s="2"/>
      <c r="J102" s="109"/>
      <c r="K102" s="119"/>
      <c r="L102" s="2"/>
      <c r="M102" s="125">
        <v>1</v>
      </c>
      <c r="N102" s="140">
        <f>SUM(D102:M102)</f>
        <v>1</v>
      </c>
    </row>
    <row r="103" spans="1:14" ht="15.75" customHeight="1">
      <c r="A103" s="75"/>
      <c r="B103" s="13"/>
      <c r="C103" s="24" t="s">
        <v>7</v>
      </c>
      <c r="D103" s="14"/>
      <c r="E103" s="14"/>
      <c r="F103" s="102"/>
      <c r="G103" s="14"/>
      <c r="H103" s="14"/>
      <c r="I103" s="14"/>
      <c r="J103" s="110"/>
      <c r="K103" s="120"/>
      <c r="L103" s="14"/>
      <c r="M103" s="14">
        <v>100</v>
      </c>
      <c r="N103" s="15">
        <f>N102/N101*100</f>
        <v>100</v>
      </c>
    </row>
    <row r="104" spans="1:14" ht="15.75" customHeight="1">
      <c r="A104" s="82" t="s">
        <v>9</v>
      </c>
      <c r="B104" s="25"/>
      <c r="C104" s="26"/>
      <c r="D104" s="58"/>
      <c r="E104" s="58"/>
      <c r="F104" s="103"/>
      <c r="G104" s="58"/>
      <c r="H104" s="58"/>
      <c r="I104" s="58"/>
      <c r="J104" s="112"/>
      <c r="K104" s="121"/>
      <c r="L104" s="58"/>
      <c r="M104" s="130"/>
      <c r="N104" s="2">
        <f>D104+G104+I104+K104</f>
        <v>0</v>
      </c>
    </row>
    <row r="105" spans="1:14" ht="15.75" customHeight="1">
      <c r="A105" s="69">
        <v>6</v>
      </c>
      <c r="B105" s="11" t="s">
        <v>70</v>
      </c>
      <c r="C105" s="22" t="s">
        <v>5</v>
      </c>
      <c r="D105" s="2"/>
      <c r="E105" s="2">
        <v>1</v>
      </c>
      <c r="F105" s="101">
        <v>14</v>
      </c>
      <c r="G105" s="2">
        <v>0</v>
      </c>
      <c r="H105" s="2">
        <v>0</v>
      </c>
      <c r="I105" s="2"/>
      <c r="J105" s="107">
        <v>21</v>
      </c>
      <c r="K105" s="119">
        <v>17</v>
      </c>
      <c r="L105" s="2">
        <v>15</v>
      </c>
      <c r="M105" s="107">
        <v>15</v>
      </c>
      <c r="N105" s="140">
        <f>SUM(D105:M105)</f>
        <v>83</v>
      </c>
    </row>
    <row r="106" spans="1:14" ht="15.75" customHeight="1">
      <c r="A106" s="69"/>
      <c r="B106" s="11" t="s">
        <v>69</v>
      </c>
      <c r="C106" s="23" t="s">
        <v>6</v>
      </c>
      <c r="D106" s="2"/>
      <c r="E106" s="2">
        <v>1</v>
      </c>
      <c r="F106" s="101">
        <v>0</v>
      </c>
      <c r="G106" s="2">
        <v>0</v>
      </c>
      <c r="H106" s="2">
        <v>0</v>
      </c>
      <c r="I106" s="2"/>
      <c r="J106" s="107">
        <v>0</v>
      </c>
      <c r="K106" s="119">
        <v>0</v>
      </c>
      <c r="L106" s="2">
        <v>0</v>
      </c>
      <c r="M106" s="107">
        <v>0</v>
      </c>
      <c r="N106" s="140">
        <f>SUM(D106:M106)</f>
        <v>1</v>
      </c>
    </row>
    <row r="107" spans="1:14" ht="15.75" customHeight="1">
      <c r="A107" s="70"/>
      <c r="B107" s="11"/>
      <c r="C107" s="23" t="s">
        <v>7</v>
      </c>
      <c r="D107" s="14"/>
      <c r="E107" s="14">
        <v>100</v>
      </c>
      <c r="F107" s="102">
        <v>0</v>
      </c>
      <c r="G107" s="14"/>
      <c r="H107" s="14">
        <v>0</v>
      </c>
      <c r="I107" s="14"/>
      <c r="J107" s="108">
        <v>0</v>
      </c>
      <c r="K107" s="120">
        <v>0</v>
      </c>
      <c r="L107" s="14">
        <v>0</v>
      </c>
      <c r="M107" s="108">
        <v>0</v>
      </c>
      <c r="N107" s="15">
        <f>N106/N105*1000</f>
        <v>12.048192771084338</v>
      </c>
    </row>
    <row r="108" spans="1:14" ht="15.75" customHeight="1">
      <c r="A108" s="82" t="s">
        <v>11</v>
      </c>
      <c r="B108" s="25"/>
      <c r="C108" s="26"/>
      <c r="D108" s="58"/>
      <c r="E108" s="58"/>
      <c r="F108" s="103"/>
      <c r="G108" s="58"/>
      <c r="H108" s="58"/>
      <c r="I108" s="58"/>
      <c r="J108" s="112"/>
      <c r="K108" s="121"/>
      <c r="L108" s="58"/>
      <c r="M108" s="130"/>
      <c r="N108" s="2"/>
    </row>
    <row r="109" spans="1:14" ht="15.75" customHeight="1">
      <c r="A109" s="44">
        <v>7</v>
      </c>
      <c r="B109" s="19" t="s">
        <v>15</v>
      </c>
      <c r="C109" s="22" t="s">
        <v>5</v>
      </c>
      <c r="D109" s="2">
        <v>1889</v>
      </c>
      <c r="E109" s="139">
        <v>5570</v>
      </c>
      <c r="F109" s="101">
        <v>4424</v>
      </c>
      <c r="G109" s="2">
        <v>6087</v>
      </c>
      <c r="H109" s="2">
        <v>4737</v>
      </c>
      <c r="I109" s="2">
        <v>7515</v>
      </c>
      <c r="J109" s="109">
        <v>4109</v>
      </c>
      <c r="K109" s="119">
        <v>3815</v>
      </c>
      <c r="L109" s="2">
        <v>9381</v>
      </c>
      <c r="M109" s="107">
        <v>45262</v>
      </c>
      <c r="N109" s="140">
        <f>SUM(D109:M109)</f>
        <v>92789</v>
      </c>
    </row>
    <row r="110" spans="1:14" ht="15.75" customHeight="1">
      <c r="A110" s="69"/>
      <c r="B110" s="20" t="s">
        <v>71</v>
      </c>
      <c r="C110" s="23" t="s">
        <v>6</v>
      </c>
      <c r="D110" s="2">
        <v>642</v>
      </c>
      <c r="E110" s="139">
        <v>1055</v>
      </c>
      <c r="F110" s="101">
        <v>1003</v>
      </c>
      <c r="G110" s="2">
        <v>2280</v>
      </c>
      <c r="H110" s="2">
        <v>806</v>
      </c>
      <c r="I110" s="2">
        <v>1066</v>
      </c>
      <c r="J110" s="109">
        <v>1192</v>
      </c>
      <c r="K110" s="119">
        <v>926</v>
      </c>
      <c r="L110" s="2">
        <v>1279</v>
      </c>
      <c r="M110" s="107">
        <v>4257</v>
      </c>
      <c r="N110" s="140">
        <f>SUM(D110:M110)</f>
        <v>14506</v>
      </c>
    </row>
    <row r="111" spans="1:14" ht="15.75" customHeight="1">
      <c r="A111" s="69"/>
      <c r="B111" s="20"/>
      <c r="C111" s="24" t="s">
        <v>7</v>
      </c>
      <c r="D111" s="15">
        <f>D110/D109*100</f>
        <v>33.98623610375861</v>
      </c>
      <c r="E111" s="15">
        <f>E110/E109*100</f>
        <v>18.940754039497307</v>
      </c>
      <c r="F111" s="15">
        <f>F110/F109*100</f>
        <v>22.671790235081374</v>
      </c>
      <c r="G111" s="15">
        <f>G110/G109*100</f>
        <v>37.45687530803352</v>
      </c>
      <c r="H111" s="15">
        <f>H110/H109*100</f>
        <v>17.014988389275914</v>
      </c>
      <c r="I111" s="15">
        <f>I110/I109*100</f>
        <v>14.184963406520293</v>
      </c>
      <c r="J111" s="15">
        <f>J110/J109*100</f>
        <v>29.00949136042833</v>
      </c>
      <c r="K111" s="15">
        <f>K110/K109*100</f>
        <v>24.272608125819133</v>
      </c>
      <c r="L111" s="15">
        <f>L110/L109*100</f>
        <v>13.63394094446221</v>
      </c>
      <c r="M111" s="15">
        <f>M110/M109*100</f>
        <v>9.40524059917812</v>
      </c>
      <c r="N111" s="15">
        <f>N110/N109*100</f>
        <v>15.633318604575974</v>
      </c>
    </row>
    <row r="112" spans="1:14" ht="15.75" customHeight="1">
      <c r="A112" s="84" t="s">
        <v>10</v>
      </c>
      <c r="B112" s="27"/>
      <c r="C112" s="28"/>
      <c r="D112" s="58"/>
      <c r="E112" s="58"/>
      <c r="F112" s="103"/>
      <c r="G112" s="58"/>
      <c r="H112" s="58"/>
      <c r="I112" s="58"/>
      <c r="J112" s="112"/>
      <c r="K112" s="121"/>
      <c r="L112" s="58"/>
      <c r="M112" s="130"/>
      <c r="N112" s="2"/>
    </row>
    <row r="113" spans="1:14" ht="15.75" customHeight="1">
      <c r="A113" s="44">
        <v>8</v>
      </c>
      <c r="B113" s="31" t="s">
        <v>72</v>
      </c>
      <c r="C113" s="40" t="s">
        <v>5</v>
      </c>
      <c r="D113" s="2"/>
      <c r="E113" s="2">
        <v>7100</v>
      </c>
      <c r="F113" s="101">
        <v>0</v>
      </c>
      <c r="G113" s="2">
        <v>0</v>
      </c>
      <c r="H113" s="2">
        <v>4363</v>
      </c>
      <c r="I113" s="2"/>
      <c r="J113" s="107">
        <v>0</v>
      </c>
      <c r="K113" s="119"/>
      <c r="L113" s="2">
        <v>8567</v>
      </c>
      <c r="M113" s="125">
        <v>4</v>
      </c>
      <c r="N113" s="140">
        <f>SUM(D113:M113)</f>
        <v>20034</v>
      </c>
    </row>
    <row r="114" spans="1:14" ht="15.75" customHeight="1">
      <c r="A114" s="69"/>
      <c r="B114" s="29" t="s">
        <v>73</v>
      </c>
      <c r="C114" s="40" t="s">
        <v>6</v>
      </c>
      <c r="D114" s="2"/>
      <c r="E114" s="2">
        <v>0</v>
      </c>
      <c r="F114" s="101">
        <v>0</v>
      </c>
      <c r="G114" s="2">
        <v>0</v>
      </c>
      <c r="H114" s="2">
        <v>0</v>
      </c>
      <c r="I114" s="2"/>
      <c r="J114" s="107">
        <v>1</v>
      </c>
      <c r="K114" s="119"/>
      <c r="L114" s="2">
        <v>0</v>
      </c>
      <c r="M114" s="125">
        <v>2</v>
      </c>
      <c r="N114" s="140">
        <f>SUM(D114:M114)</f>
        <v>3</v>
      </c>
    </row>
    <row r="115" spans="1:14" ht="15.75" customHeight="1">
      <c r="A115" s="70"/>
      <c r="B115" s="30"/>
      <c r="C115" s="40" t="s">
        <v>7</v>
      </c>
      <c r="D115" s="14"/>
      <c r="E115" s="14">
        <v>100</v>
      </c>
      <c r="F115" s="102"/>
      <c r="G115" s="14"/>
      <c r="H115" s="14">
        <v>0</v>
      </c>
      <c r="I115" s="14"/>
      <c r="J115" s="108">
        <v>17.09</v>
      </c>
      <c r="K115" s="120"/>
      <c r="L115" s="14">
        <v>0</v>
      </c>
      <c r="M115" s="126">
        <v>50</v>
      </c>
      <c r="N115" s="15">
        <f>N114/N113*100000</f>
        <v>14.97454327643007</v>
      </c>
    </row>
    <row r="116" spans="1:14" ht="15.75" customHeight="1">
      <c r="A116" s="84" t="s">
        <v>74</v>
      </c>
      <c r="B116" s="27"/>
      <c r="C116" s="28"/>
      <c r="D116" s="58"/>
      <c r="E116" s="58"/>
      <c r="F116" s="103"/>
      <c r="G116" s="58"/>
      <c r="H116" s="58"/>
      <c r="I116" s="58"/>
      <c r="J116" s="112"/>
      <c r="K116" s="121"/>
      <c r="L116" s="58"/>
      <c r="M116" s="130"/>
      <c r="N116" s="2"/>
    </row>
    <row r="117" spans="1:14" ht="15.75" customHeight="1">
      <c r="A117" s="44">
        <v>9</v>
      </c>
      <c r="B117" s="31" t="s">
        <v>75</v>
      </c>
      <c r="C117" s="40" t="s">
        <v>5</v>
      </c>
      <c r="D117" s="2">
        <v>0</v>
      </c>
      <c r="E117" s="2">
        <v>13</v>
      </c>
      <c r="F117" s="101">
        <v>0</v>
      </c>
      <c r="G117" s="2">
        <v>0</v>
      </c>
      <c r="H117" s="2">
        <v>15</v>
      </c>
      <c r="I117" s="2"/>
      <c r="J117" s="107">
        <v>5850</v>
      </c>
      <c r="K117" s="119"/>
      <c r="L117" s="2"/>
      <c r="M117" s="125">
        <v>66793</v>
      </c>
      <c r="N117" s="140">
        <f>SUM(D117:M117)</f>
        <v>72671</v>
      </c>
    </row>
    <row r="118" spans="1:14" ht="15.75" customHeight="1">
      <c r="A118" s="69"/>
      <c r="B118" s="29" t="s">
        <v>76</v>
      </c>
      <c r="C118" s="40" t="s">
        <v>6</v>
      </c>
      <c r="D118" s="2">
        <v>0</v>
      </c>
      <c r="E118" s="2">
        <v>0</v>
      </c>
      <c r="F118" s="101">
        <v>0</v>
      </c>
      <c r="G118" s="2">
        <v>0</v>
      </c>
      <c r="H118" s="2">
        <v>0</v>
      </c>
      <c r="I118" s="2"/>
      <c r="J118" s="107">
        <v>1</v>
      </c>
      <c r="K118" s="119"/>
      <c r="L118" s="2"/>
      <c r="M118" s="125">
        <v>10</v>
      </c>
      <c r="N118" s="140">
        <f>SUM(D118:M118)</f>
        <v>11</v>
      </c>
    </row>
    <row r="119" spans="1:14" ht="15.75" customHeight="1">
      <c r="A119" s="70"/>
      <c r="B119" s="30"/>
      <c r="C119" s="40" t="s">
        <v>7</v>
      </c>
      <c r="D119" s="14">
        <v>100</v>
      </c>
      <c r="E119" s="14">
        <v>100</v>
      </c>
      <c r="F119" s="102"/>
      <c r="G119" s="14"/>
      <c r="H119" s="14">
        <v>0</v>
      </c>
      <c r="I119" s="14"/>
      <c r="J119" s="108">
        <v>18.09</v>
      </c>
      <c r="K119" s="120"/>
      <c r="L119" s="14"/>
      <c r="M119" s="126">
        <v>14.97</v>
      </c>
      <c r="N119" s="15">
        <f>N118/N117*100</f>
        <v>0.015136712030933936</v>
      </c>
    </row>
    <row r="120" spans="1:14" ht="15.75" customHeight="1">
      <c r="A120" s="84" t="s">
        <v>129</v>
      </c>
      <c r="B120" s="27"/>
      <c r="C120" s="28"/>
      <c r="D120" s="58"/>
      <c r="E120" s="58"/>
      <c r="F120" s="103"/>
      <c r="G120" s="58"/>
      <c r="H120" s="58"/>
      <c r="I120" s="58"/>
      <c r="J120" s="112"/>
      <c r="K120" s="121"/>
      <c r="L120" s="58"/>
      <c r="M120" s="130"/>
      <c r="N120" s="2" t="s">
        <v>178</v>
      </c>
    </row>
    <row r="121" spans="1:14" ht="15.75" customHeight="1">
      <c r="A121" s="44">
        <v>10</v>
      </c>
      <c r="B121" s="31" t="s">
        <v>77</v>
      </c>
      <c r="C121" s="40" t="s">
        <v>5</v>
      </c>
      <c r="D121" s="2">
        <v>0</v>
      </c>
      <c r="E121" s="2">
        <v>4</v>
      </c>
      <c r="F121" s="101">
        <v>0</v>
      </c>
      <c r="G121" s="2">
        <v>1</v>
      </c>
      <c r="H121" s="2">
        <v>0</v>
      </c>
      <c r="I121" s="2"/>
      <c r="J121" s="107">
        <v>1</v>
      </c>
      <c r="K121" s="119"/>
      <c r="L121" s="2"/>
      <c r="M121" s="125"/>
      <c r="N121" s="140">
        <f>SUM(D121:M121)</f>
        <v>6</v>
      </c>
    </row>
    <row r="122" spans="1:14" ht="15.75" customHeight="1">
      <c r="A122" s="69"/>
      <c r="B122" s="29" t="s">
        <v>78</v>
      </c>
      <c r="C122" s="40" t="s">
        <v>6</v>
      </c>
      <c r="D122" s="2">
        <v>0</v>
      </c>
      <c r="E122" s="2">
        <v>4</v>
      </c>
      <c r="F122" s="101">
        <v>0</v>
      </c>
      <c r="G122" s="2">
        <v>1</v>
      </c>
      <c r="H122" s="2">
        <v>0</v>
      </c>
      <c r="I122" s="2"/>
      <c r="J122" s="107">
        <v>1</v>
      </c>
      <c r="K122" s="119"/>
      <c r="L122" s="2"/>
      <c r="M122" s="125"/>
      <c r="N122" s="140">
        <f>SUM(D122:M122)</f>
        <v>6</v>
      </c>
    </row>
    <row r="123" spans="1:14" ht="15.75" customHeight="1">
      <c r="A123" s="70"/>
      <c r="B123" s="30"/>
      <c r="C123" s="40" t="s">
        <v>7</v>
      </c>
      <c r="D123" s="14">
        <v>100</v>
      </c>
      <c r="E123" s="14">
        <v>100</v>
      </c>
      <c r="F123" s="102"/>
      <c r="G123" s="14">
        <v>100</v>
      </c>
      <c r="H123" s="14">
        <v>0</v>
      </c>
      <c r="I123" s="14"/>
      <c r="J123" s="108">
        <v>100</v>
      </c>
      <c r="K123" s="120"/>
      <c r="L123" s="14"/>
      <c r="M123" s="126"/>
      <c r="N123" s="15">
        <f>N122/N121*100</f>
        <v>100</v>
      </c>
    </row>
    <row r="124" spans="1:14" ht="15.75" customHeight="1">
      <c r="A124" s="44">
        <v>10</v>
      </c>
      <c r="B124" s="31" t="s">
        <v>79</v>
      </c>
      <c r="C124" s="23" t="s">
        <v>5</v>
      </c>
      <c r="D124" s="2">
        <v>0</v>
      </c>
      <c r="E124" s="2">
        <v>0</v>
      </c>
      <c r="F124" s="101">
        <v>0</v>
      </c>
      <c r="G124" s="2">
        <v>1</v>
      </c>
      <c r="H124" s="2">
        <v>1</v>
      </c>
      <c r="I124" s="2"/>
      <c r="J124" s="107">
        <v>1</v>
      </c>
      <c r="K124" s="119"/>
      <c r="L124" s="2"/>
      <c r="M124" s="125"/>
      <c r="N124" s="140">
        <f>SUM(D124:M124)</f>
        <v>3</v>
      </c>
    </row>
    <row r="125" spans="1:14" ht="15.75" customHeight="1">
      <c r="A125" s="69"/>
      <c r="B125" s="29" t="s">
        <v>80</v>
      </c>
      <c r="C125" s="23" t="s">
        <v>6</v>
      </c>
      <c r="D125" s="2">
        <v>0</v>
      </c>
      <c r="E125" s="2">
        <v>0</v>
      </c>
      <c r="F125" s="101">
        <v>0</v>
      </c>
      <c r="G125" s="2">
        <v>1</v>
      </c>
      <c r="H125" s="2">
        <v>1</v>
      </c>
      <c r="I125" s="2"/>
      <c r="J125" s="107">
        <v>1</v>
      </c>
      <c r="K125" s="119"/>
      <c r="L125" s="2"/>
      <c r="M125" s="125"/>
      <c r="N125" s="140">
        <f>SUM(D125:M125)</f>
        <v>3</v>
      </c>
    </row>
    <row r="126" spans="1:14" ht="15.75" customHeight="1">
      <c r="A126" s="70"/>
      <c r="B126" s="30"/>
      <c r="C126" s="23" t="s">
        <v>7</v>
      </c>
      <c r="D126" s="14">
        <v>100</v>
      </c>
      <c r="E126" s="14">
        <v>0</v>
      </c>
      <c r="F126" s="102"/>
      <c r="G126" s="14"/>
      <c r="H126" s="14">
        <v>100</v>
      </c>
      <c r="I126" s="14"/>
      <c r="J126" s="108">
        <v>100</v>
      </c>
      <c r="K126" s="120"/>
      <c r="L126" s="14"/>
      <c r="M126" s="126"/>
      <c r="N126" s="15">
        <f>N125/N124*100</f>
        <v>100</v>
      </c>
    </row>
    <row r="127" spans="1:14" ht="15.75" customHeight="1">
      <c r="A127" s="69">
        <v>10</v>
      </c>
      <c r="B127" s="32" t="s">
        <v>81</v>
      </c>
      <c r="C127" s="23" t="s">
        <v>5</v>
      </c>
      <c r="D127" s="2">
        <v>0</v>
      </c>
      <c r="E127" s="2">
        <v>0</v>
      </c>
      <c r="F127" s="101">
        <v>0</v>
      </c>
      <c r="G127" s="2">
        <v>1</v>
      </c>
      <c r="H127" s="2">
        <v>0</v>
      </c>
      <c r="I127" s="2"/>
      <c r="J127" s="107">
        <v>1</v>
      </c>
      <c r="K127" s="119"/>
      <c r="L127" s="2"/>
      <c r="M127" s="125"/>
      <c r="N127" s="140">
        <f>SUM(D127:M127)</f>
        <v>2</v>
      </c>
    </row>
    <row r="128" spans="1:14" ht="15.75" customHeight="1">
      <c r="A128" s="69"/>
      <c r="B128" s="29" t="s">
        <v>82</v>
      </c>
      <c r="C128" s="23" t="s">
        <v>6</v>
      </c>
      <c r="D128" s="2">
        <v>0</v>
      </c>
      <c r="E128" s="2">
        <v>0</v>
      </c>
      <c r="F128" s="101">
        <v>0</v>
      </c>
      <c r="G128" s="2">
        <v>1</v>
      </c>
      <c r="H128" s="2">
        <v>0</v>
      </c>
      <c r="I128" s="2"/>
      <c r="J128" s="107">
        <v>1</v>
      </c>
      <c r="K128" s="119"/>
      <c r="L128" s="2"/>
      <c r="M128" s="125"/>
      <c r="N128" s="140">
        <f>SUM(D128:M128)</f>
        <v>2</v>
      </c>
    </row>
    <row r="129" spans="1:14" ht="15.75" customHeight="1">
      <c r="A129" s="69"/>
      <c r="B129" s="30"/>
      <c r="C129" s="23" t="s">
        <v>7</v>
      </c>
      <c r="D129" s="14">
        <v>100</v>
      </c>
      <c r="E129" s="14">
        <v>0</v>
      </c>
      <c r="F129" s="102"/>
      <c r="G129" s="14">
        <v>100</v>
      </c>
      <c r="H129" s="14">
        <v>0</v>
      </c>
      <c r="I129" s="14"/>
      <c r="J129" s="108">
        <v>100</v>
      </c>
      <c r="K129" s="120"/>
      <c r="L129" s="14"/>
      <c r="M129" s="126"/>
      <c r="N129" s="15">
        <f>N128/N127*100</f>
        <v>100</v>
      </c>
    </row>
    <row r="130" spans="1:14" ht="15.75" customHeight="1">
      <c r="A130" s="82" t="s">
        <v>83</v>
      </c>
      <c r="B130" s="25"/>
      <c r="C130" s="26"/>
      <c r="D130" s="58"/>
      <c r="E130" s="58"/>
      <c r="F130" s="103"/>
      <c r="G130" s="58"/>
      <c r="H130" s="58"/>
      <c r="I130" s="58"/>
      <c r="J130" s="112"/>
      <c r="K130" s="121"/>
      <c r="L130" s="58"/>
      <c r="M130" s="130"/>
      <c r="N130" s="2">
        <f>D130+G130+I130+K130</f>
        <v>0</v>
      </c>
    </row>
    <row r="131" spans="1:14" ht="15.75" customHeight="1">
      <c r="A131" s="44">
        <v>11</v>
      </c>
      <c r="B131" s="19" t="s">
        <v>84</v>
      </c>
      <c r="C131" s="22" t="s">
        <v>5</v>
      </c>
      <c r="D131" s="2"/>
      <c r="E131" s="2">
        <v>311</v>
      </c>
      <c r="F131" s="101">
        <v>0</v>
      </c>
      <c r="G131" s="2"/>
      <c r="H131" s="2" t="s">
        <v>175</v>
      </c>
      <c r="I131" s="2"/>
      <c r="J131" s="107">
        <v>112</v>
      </c>
      <c r="K131" s="119"/>
      <c r="L131" s="2"/>
      <c r="M131" s="125">
        <v>298</v>
      </c>
      <c r="N131" s="140">
        <f>SUM(D131:M131)</f>
        <v>721</v>
      </c>
    </row>
    <row r="132" spans="1:14" ht="15.75" customHeight="1">
      <c r="A132" s="69"/>
      <c r="B132" s="20" t="s">
        <v>85</v>
      </c>
      <c r="C132" s="23" t="s">
        <v>6</v>
      </c>
      <c r="D132" s="2"/>
      <c r="E132" s="2">
        <v>230</v>
      </c>
      <c r="F132" s="101">
        <v>0</v>
      </c>
      <c r="G132" s="2"/>
      <c r="H132" s="106" t="s">
        <v>176</v>
      </c>
      <c r="I132" s="2"/>
      <c r="J132" s="107">
        <v>76</v>
      </c>
      <c r="K132" s="119"/>
      <c r="L132" s="2"/>
      <c r="M132" s="125">
        <v>214</v>
      </c>
      <c r="N132" s="140">
        <f>SUM(D132:M132)</f>
        <v>520</v>
      </c>
    </row>
    <row r="133" spans="1:14" ht="15.75" customHeight="1">
      <c r="A133" s="70"/>
      <c r="B133" s="13"/>
      <c r="C133" s="23" t="s">
        <v>7</v>
      </c>
      <c r="D133" s="14"/>
      <c r="E133" s="14">
        <v>74</v>
      </c>
      <c r="F133" s="102"/>
      <c r="G133" s="14"/>
      <c r="H133" s="14"/>
      <c r="I133" s="14"/>
      <c r="J133" s="108">
        <v>67.86</v>
      </c>
      <c r="K133" s="120"/>
      <c r="L133" s="14"/>
      <c r="M133" s="126">
        <v>71.81</v>
      </c>
      <c r="N133" s="15">
        <f>N132/N131*100</f>
        <v>72.12205270457697</v>
      </c>
    </row>
    <row r="134" spans="1:14" ht="15.75" customHeight="1">
      <c r="A134" s="82" t="s">
        <v>86</v>
      </c>
      <c r="B134" s="25"/>
      <c r="C134" s="26"/>
      <c r="D134" s="2"/>
      <c r="E134" s="2"/>
      <c r="F134" s="101"/>
      <c r="G134" s="2"/>
      <c r="H134" s="2"/>
      <c r="I134" s="2"/>
      <c r="J134" s="107"/>
      <c r="K134" s="119"/>
      <c r="L134" s="2"/>
      <c r="M134" s="125"/>
      <c r="N134" s="2" t="s">
        <v>178</v>
      </c>
    </row>
    <row r="135" spans="1:14" ht="15.75" customHeight="1">
      <c r="A135" s="44">
        <v>12</v>
      </c>
      <c r="B135" s="41" t="s">
        <v>87</v>
      </c>
      <c r="C135" s="22" t="s">
        <v>5</v>
      </c>
      <c r="D135" s="2"/>
      <c r="E135" s="2">
        <v>740</v>
      </c>
      <c r="F135" s="101">
        <v>0</v>
      </c>
      <c r="G135" s="2"/>
      <c r="H135" s="2"/>
      <c r="I135" s="2"/>
      <c r="J135" s="107">
        <v>0</v>
      </c>
      <c r="K135" s="119"/>
      <c r="L135" s="2"/>
      <c r="M135" s="125">
        <v>25</v>
      </c>
      <c r="N135" s="140">
        <f>SUM(D135:M135)</f>
        <v>765</v>
      </c>
    </row>
    <row r="136" spans="1:14" ht="15.75" customHeight="1">
      <c r="A136" s="69"/>
      <c r="B136" s="20" t="s">
        <v>88</v>
      </c>
      <c r="C136" s="23" t="s">
        <v>6</v>
      </c>
      <c r="D136" s="2"/>
      <c r="E136" s="2">
        <v>0</v>
      </c>
      <c r="F136" s="101">
        <v>0</v>
      </c>
      <c r="G136" s="2"/>
      <c r="H136" s="2"/>
      <c r="I136" s="2"/>
      <c r="J136" s="107">
        <v>0</v>
      </c>
      <c r="K136" s="119"/>
      <c r="L136" s="2"/>
      <c r="M136" s="125">
        <v>25</v>
      </c>
      <c r="N136" s="140">
        <f>SUM(D136:M136)</f>
        <v>25</v>
      </c>
    </row>
    <row r="137" spans="1:14" ht="15.75" customHeight="1">
      <c r="A137" s="70"/>
      <c r="B137" s="33" t="s">
        <v>89</v>
      </c>
      <c r="C137" s="23" t="s">
        <v>7</v>
      </c>
      <c r="D137" s="14"/>
      <c r="E137" s="14">
        <v>0</v>
      </c>
      <c r="F137" s="102"/>
      <c r="G137" s="14"/>
      <c r="H137" s="14"/>
      <c r="I137" s="14"/>
      <c r="J137" s="108">
        <v>0</v>
      </c>
      <c r="K137" s="120"/>
      <c r="L137" s="14"/>
      <c r="M137" s="126">
        <v>100</v>
      </c>
      <c r="N137" s="15">
        <f>N136/N135*100</f>
        <v>3.2679738562091507</v>
      </c>
    </row>
    <row r="138" spans="1:14" ht="15.75" customHeight="1">
      <c r="A138" s="82" t="s">
        <v>90</v>
      </c>
      <c r="B138" s="25"/>
      <c r="C138" s="26"/>
      <c r="D138" s="2"/>
      <c r="E138" s="2"/>
      <c r="F138" s="101"/>
      <c r="G138" s="2"/>
      <c r="H138" s="2"/>
      <c r="I138" s="2"/>
      <c r="J138" s="107"/>
      <c r="K138" s="119"/>
      <c r="L138" s="2"/>
      <c r="M138" s="125"/>
      <c r="N138" s="2" t="s">
        <v>178</v>
      </c>
    </row>
    <row r="139" spans="1:14" ht="15.75" customHeight="1">
      <c r="A139" s="44">
        <v>13</v>
      </c>
      <c r="B139" s="19" t="s">
        <v>91</v>
      </c>
      <c r="C139" s="22" t="s">
        <v>5</v>
      </c>
      <c r="D139" s="1"/>
      <c r="E139" s="1"/>
      <c r="F139" s="101">
        <v>0</v>
      </c>
      <c r="G139" s="1"/>
      <c r="H139" s="2">
        <v>0</v>
      </c>
      <c r="I139" s="2"/>
      <c r="J139" s="107">
        <v>0</v>
      </c>
      <c r="K139" s="119"/>
      <c r="L139" s="1"/>
      <c r="M139" s="125"/>
      <c r="N139" s="140">
        <f>SUM(D139:M139)</f>
        <v>0</v>
      </c>
    </row>
    <row r="140" spans="1:14" ht="15.75" customHeight="1">
      <c r="A140" s="69"/>
      <c r="B140" s="20" t="s">
        <v>92</v>
      </c>
      <c r="C140" s="23" t="s">
        <v>6</v>
      </c>
      <c r="D140" s="2"/>
      <c r="E140" s="2">
        <v>0</v>
      </c>
      <c r="F140" s="101">
        <v>0</v>
      </c>
      <c r="G140" s="2"/>
      <c r="H140" s="2">
        <v>0</v>
      </c>
      <c r="I140" s="2"/>
      <c r="J140" s="107">
        <v>0</v>
      </c>
      <c r="K140" s="119"/>
      <c r="L140" s="2"/>
      <c r="M140" s="125"/>
      <c r="N140" s="140">
        <f>SUM(D140:M140)</f>
        <v>0</v>
      </c>
    </row>
    <row r="141" spans="1:14" ht="15.75" customHeight="1">
      <c r="A141" s="70"/>
      <c r="B141" s="33"/>
      <c r="C141" s="23" t="s">
        <v>7</v>
      </c>
      <c r="D141" s="14"/>
      <c r="E141" s="14">
        <v>0</v>
      </c>
      <c r="F141" s="102"/>
      <c r="G141" s="14"/>
      <c r="H141" s="14">
        <v>0</v>
      </c>
      <c r="I141" s="14"/>
      <c r="J141" s="108">
        <v>0</v>
      </c>
      <c r="K141" s="120"/>
      <c r="L141" s="14"/>
      <c r="M141" s="126"/>
      <c r="N141" s="15" t="e">
        <f>N140/N139*100</f>
        <v>#DIV/0!</v>
      </c>
    </row>
    <row r="142" spans="1:14" ht="15.75" customHeight="1">
      <c r="A142" s="82" t="s">
        <v>95</v>
      </c>
      <c r="B142" s="25"/>
      <c r="C142" s="26"/>
      <c r="D142" s="2"/>
      <c r="E142" s="2"/>
      <c r="F142" s="101"/>
      <c r="G142" s="2"/>
      <c r="H142" s="2"/>
      <c r="I142" s="2"/>
      <c r="J142" s="107"/>
      <c r="K142" s="119"/>
      <c r="L142" s="2"/>
      <c r="M142" s="125"/>
      <c r="N142" s="2" t="s">
        <v>178</v>
      </c>
    </row>
    <row r="143" spans="1:14" ht="15.75" customHeight="1">
      <c r="A143" s="44">
        <v>14</v>
      </c>
      <c r="B143" s="19" t="s">
        <v>93</v>
      </c>
      <c r="C143" s="22" t="s">
        <v>5</v>
      </c>
      <c r="D143" s="1"/>
      <c r="E143" s="1"/>
      <c r="F143" s="101">
        <v>0</v>
      </c>
      <c r="G143" s="1"/>
      <c r="H143" s="2"/>
      <c r="I143" s="2"/>
      <c r="J143" s="107">
        <v>0</v>
      </c>
      <c r="K143" s="119"/>
      <c r="L143" s="1"/>
      <c r="M143" s="125"/>
      <c r="N143" s="140">
        <f>SUM(D143:M143)</f>
        <v>0</v>
      </c>
    </row>
    <row r="144" spans="1:14" ht="15.75" customHeight="1">
      <c r="A144" s="69"/>
      <c r="B144" s="20" t="s">
        <v>94</v>
      </c>
      <c r="C144" s="23" t="s">
        <v>6</v>
      </c>
      <c r="D144" s="1"/>
      <c r="E144" s="1"/>
      <c r="F144" s="101">
        <v>0</v>
      </c>
      <c r="G144" s="1"/>
      <c r="H144" s="2"/>
      <c r="I144" s="2"/>
      <c r="J144" s="107">
        <v>0</v>
      </c>
      <c r="K144" s="119"/>
      <c r="L144" s="1"/>
      <c r="M144" s="125"/>
      <c r="N144" s="140">
        <f>SUM(D144:M144)</f>
        <v>0</v>
      </c>
    </row>
    <row r="145" spans="1:14" ht="15.75" customHeight="1">
      <c r="A145" s="70"/>
      <c r="B145" s="33"/>
      <c r="C145" s="23" t="s">
        <v>7</v>
      </c>
      <c r="D145" s="42"/>
      <c r="E145" s="42"/>
      <c r="F145" s="102"/>
      <c r="G145" s="42"/>
      <c r="H145" s="14"/>
      <c r="I145" s="14"/>
      <c r="J145" s="108">
        <v>0</v>
      </c>
      <c r="K145" s="120"/>
      <c r="L145" s="42"/>
      <c r="M145" s="126"/>
      <c r="N145" s="15" t="e">
        <f>N144/N143*100</f>
        <v>#DIV/0!</v>
      </c>
    </row>
    <row r="146" spans="1:14" ht="15.75" customHeight="1">
      <c r="A146" s="69"/>
      <c r="B146" s="20"/>
      <c r="C146" s="22"/>
      <c r="D146" s="14"/>
      <c r="E146" s="14"/>
      <c r="F146" s="102"/>
      <c r="G146" s="14"/>
      <c r="H146" s="14"/>
      <c r="I146" s="14"/>
      <c r="J146" s="108"/>
      <c r="K146" s="120"/>
      <c r="L146" s="14"/>
      <c r="M146" s="126"/>
      <c r="N146" s="2">
        <f>D146+G146+I146+K146</f>
        <v>0</v>
      </c>
    </row>
    <row r="147" spans="1:14" ht="15.75" customHeight="1">
      <c r="A147" s="44">
        <v>15</v>
      </c>
      <c r="B147" s="19" t="s">
        <v>96</v>
      </c>
      <c r="C147" s="22" t="s">
        <v>5</v>
      </c>
      <c r="D147" s="1"/>
      <c r="E147" s="1"/>
      <c r="F147" s="101">
        <v>0</v>
      </c>
      <c r="G147" s="1"/>
      <c r="H147" s="2"/>
      <c r="I147" s="2"/>
      <c r="J147" s="107">
        <v>0</v>
      </c>
      <c r="K147" s="119"/>
      <c r="L147" s="1"/>
      <c r="M147" s="125">
        <v>10</v>
      </c>
      <c r="N147" s="140">
        <f>SUM(D147:M147)</f>
        <v>10</v>
      </c>
    </row>
    <row r="148" spans="1:14" ht="15.75" customHeight="1">
      <c r="A148" s="69"/>
      <c r="B148" s="20" t="s">
        <v>97</v>
      </c>
      <c r="C148" s="23" t="s">
        <v>6</v>
      </c>
      <c r="D148" s="1"/>
      <c r="E148" s="1"/>
      <c r="F148" s="101">
        <v>0</v>
      </c>
      <c r="G148" s="1"/>
      <c r="H148" s="2"/>
      <c r="I148" s="2"/>
      <c r="J148" s="107">
        <v>0</v>
      </c>
      <c r="K148" s="119"/>
      <c r="L148" s="1"/>
      <c r="M148" s="125">
        <v>2</v>
      </c>
      <c r="N148" s="140">
        <f>SUM(D148:M148)</f>
        <v>2</v>
      </c>
    </row>
    <row r="149" spans="1:14" ht="15.75" customHeight="1">
      <c r="A149" s="70"/>
      <c r="B149" s="33"/>
      <c r="C149" s="23" t="s">
        <v>7</v>
      </c>
      <c r="D149" s="42"/>
      <c r="E149" s="42"/>
      <c r="F149" s="102"/>
      <c r="G149" s="42"/>
      <c r="H149" s="14"/>
      <c r="I149" s="14"/>
      <c r="J149" s="108">
        <v>0</v>
      </c>
      <c r="K149" s="120"/>
      <c r="L149" s="42"/>
      <c r="M149" s="126">
        <v>20</v>
      </c>
      <c r="N149" s="15">
        <f>N148/N147*100</f>
        <v>20</v>
      </c>
    </row>
    <row r="150" spans="1:14" ht="15.75" customHeight="1">
      <c r="A150" s="75"/>
      <c r="B150" s="85"/>
      <c r="C150" s="26"/>
      <c r="D150" s="14"/>
      <c r="E150" s="14"/>
      <c r="F150" s="102"/>
      <c r="G150" s="14"/>
      <c r="H150" s="14"/>
      <c r="I150" s="14"/>
      <c r="J150" s="108"/>
      <c r="K150" s="120"/>
      <c r="L150" s="14"/>
      <c r="M150" s="126"/>
      <c r="N150" s="2" t="s">
        <v>178</v>
      </c>
    </row>
    <row r="151" spans="1:14" ht="15.75" customHeight="1">
      <c r="A151" s="75"/>
      <c r="B151" s="85"/>
      <c r="C151" s="26"/>
      <c r="D151" s="14"/>
      <c r="E151" s="14"/>
      <c r="F151" s="102"/>
      <c r="G151" s="14"/>
      <c r="H151" s="14"/>
      <c r="I151" s="14"/>
      <c r="J151" s="108"/>
      <c r="K151" s="120"/>
      <c r="L151" s="14"/>
      <c r="M151" s="126"/>
      <c r="N151" s="2" t="s">
        <v>178</v>
      </c>
    </row>
    <row r="152" spans="1:14" ht="15.75" customHeight="1">
      <c r="A152" s="44">
        <v>16</v>
      </c>
      <c r="B152" s="19" t="s">
        <v>98</v>
      </c>
      <c r="C152" s="22" t="s">
        <v>5</v>
      </c>
      <c r="D152" s="2"/>
      <c r="E152" s="2">
        <v>0</v>
      </c>
      <c r="F152" s="101"/>
      <c r="G152" s="2"/>
      <c r="H152" s="2"/>
      <c r="I152" s="2"/>
      <c r="J152" s="115">
        <v>0</v>
      </c>
      <c r="K152" s="119"/>
      <c r="L152" s="2"/>
      <c r="M152" s="125">
        <v>1</v>
      </c>
      <c r="N152" s="140">
        <f>SUM(D152:M152)</f>
        <v>1</v>
      </c>
    </row>
    <row r="153" spans="1:14" ht="15.75" customHeight="1">
      <c r="A153" s="69"/>
      <c r="B153" s="20" t="s">
        <v>99</v>
      </c>
      <c r="C153" s="23" t="s">
        <v>6</v>
      </c>
      <c r="D153" s="2"/>
      <c r="E153" s="2">
        <v>0</v>
      </c>
      <c r="F153" s="101"/>
      <c r="G153" s="2"/>
      <c r="H153" s="2"/>
      <c r="I153" s="2"/>
      <c r="J153" s="115">
        <v>0</v>
      </c>
      <c r="K153" s="119"/>
      <c r="L153" s="2"/>
      <c r="M153" s="125">
        <v>1</v>
      </c>
      <c r="N153" s="140">
        <f>SUM(D153:M153)</f>
        <v>1</v>
      </c>
    </row>
    <row r="154" spans="1:14" ht="15.75" customHeight="1">
      <c r="A154" s="70"/>
      <c r="B154" s="33" t="s">
        <v>100</v>
      </c>
      <c r="C154" s="23" t="s">
        <v>7</v>
      </c>
      <c r="D154" s="14"/>
      <c r="E154" s="14">
        <v>0</v>
      </c>
      <c r="F154" s="102"/>
      <c r="G154" s="14"/>
      <c r="H154" s="14"/>
      <c r="I154" s="14"/>
      <c r="J154" s="116">
        <v>0</v>
      </c>
      <c r="K154" s="120"/>
      <c r="L154" s="14"/>
      <c r="M154" s="126">
        <v>100</v>
      </c>
      <c r="N154" s="15">
        <f>N153/N152*100</f>
        <v>100</v>
      </c>
    </row>
    <row r="155" spans="1:14" ht="15.75" customHeight="1">
      <c r="A155" s="44">
        <v>17</v>
      </c>
      <c r="B155" s="19" t="s">
        <v>101</v>
      </c>
      <c r="C155" s="22" t="s">
        <v>5</v>
      </c>
      <c r="D155" s="1"/>
      <c r="E155" s="1"/>
      <c r="F155" s="101"/>
      <c r="G155" s="1"/>
      <c r="H155" s="2"/>
      <c r="I155" s="2"/>
      <c r="J155" s="107">
        <v>1</v>
      </c>
      <c r="K155" s="119"/>
      <c r="L155" s="1"/>
      <c r="M155" s="127">
        <v>9</v>
      </c>
      <c r="N155" s="140">
        <f>SUM(D155:M155)</f>
        <v>10</v>
      </c>
    </row>
    <row r="156" spans="1:14" ht="15.75" customHeight="1">
      <c r="A156" s="69"/>
      <c r="B156" s="20" t="s">
        <v>102</v>
      </c>
      <c r="C156" s="23" t="s">
        <v>6</v>
      </c>
      <c r="D156" s="2"/>
      <c r="E156" s="2"/>
      <c r="F156" s="101"/>
      <c r="G156" s="2"/>
      <c r="H156" s="2"/>
      <c r="I156" s="2"/>
      <c r="J156" s="107">
        <v>1</v>
      </c>
      <c r="K156" s="119"/>
      <c r="L156" s="2"/>
      <c r="M156" s="125">
        <v>6</v>
      </c>
      <c r="N156" s="140">
        <f>SUM(D156:M156)</f>
        <v>7</v>
      </c>
    </row>
    <row r="157" spans="1:14" ht="15.75" customHeight="1">
      <c r="A157" s="70"/>
      <c r="B157" s="33"/>
      <c r="C157" s="23" t="s">
        <v>7</v>
      </c>
      <c r="D157" s="14"/>
      <c r="E157" s="14"/>
      <c r="F157" s="102"/>
      <c r="G157" s="14"/>
      <c r="H157" s="14"/>
      <c r="I157" s="14"/>
      <c r="J157" s="108">
        <v>100</v>
      </c>
      <c r="K157" s="120"/>
      <c r="L157" s="14"/>
      <c r="M157" s="126">
        <v>66.67</v>
      </c>
      <c r="N157" s="15">
        <f>N156/N155*100</f>
        <v>70</v>
      </c>
    </row>
    <row r="158" spans="1:14" ht="15.75" customHeight="1">
      <c r="A158" s="81" t="s">
        <v>135</v>
      </c>
      <c r="B158" s="54"/>
      <c r="C158" s="55"/>
      <c r="D158" s="57"/>
      <c r="E158" s="57"/>
      <c r="F158" s="103"/>
      <c r="G158" s="57"/>
      <c r="H158" s="58"/>
      <c r="I158" s="57"/>
      <c r="J158" s="112"/>
      <c r="K158" s="121"/>
      <c r="L158" s="57"/>
      <c r="M158" s="129"/>
      <c r="N158" s="2"/>
    </row>
    <row r="159" spans="1:14" ht="15.75" customHeight="1">
      <c r="A159" s="44">
        <v>1</v>
      </c>
      <c r="B159" s="16" t="s">
        <v>103</v>
      </c>
      <c r="C159" s="40" t="s">
        <v>5</v>
      </c>
      <c r="D159" s="2"/>
      <c r="E159" s="2"/>
      <c r="F159" s="101"/>
      <c r="G159" s="2"/>
      <c r="H159" s="2"/>
      <c r="I159" s="2"/>
      <c r="J159" s="115"/>
      <c r="K159" s="119"/>
      <c r="L159" s="2"/>
      <c r="M159" s="125"/>
      <c r="N159" s="140">
        <f>SUM(D159:M159)</f>
        <v>0</v>
      </c>
    </row>
    <row r="160" spans="1:14" ht="15.75" customHeight="1">
      <c r="A160" s="69"/>
      <c r="B160" s="11" t="s">
        <v>104</v>
      </c>
      <c r="C160" s="40" t="s">
        <v>6</v>
      </c>
      <c r="D160" s="2"/>
      <c r="E160" s="2"/>
      <c r="F160" s="101"/>
      <c r="G160" s="2"/>
      <c r="H160" s="2"/>
      <c r="I160" s="2"/>
      <c r="J160" s="115"/>
      <c r="K160" s="119"/>
      <c r="L160" s="2"/>
      <c r="M160" s="125"/>
      <c r="N160" s="140">
        <f>SUM(D160:M160)</f>
        <v>0</v>
      </c>
    </row>
    <row r="161" spans="1:14" ht="15.75" customHeight="1">
      <c r="A161" s="69"/>
      <c r="B161" s="11" t="s">
        <v>105</v>
      </c>
      <c r="C161" s="40" t="s">
        <v>7</v>
      </c>
      <c r="D161" s="14"/>
      <c r="E161" s="14"/>
      <c r="F161" s="102"/>
      <c r="G161" s="14"/>
      <c r="H161" s="14"/>
      <c r="I161" s="14"/>
      <c r="J161" s="116"/>
      <c r="K161" s="120"/>
      <c r="L161" s="14"/>
      <c r="M161" s="126"/>
      <c r="N161" s="15" t="e">
        <f>N160/N159*100</f>
        <v>#DIV/0!</v>
      </c>
    </row>
    <row r="162" spans="1:14" ht="15.75" customHeight="1">
      <c r="A162" s="44">
        <v>2</v>
      </c>
      <c r="B162" s="16" t="s">
        <v>106</v>
      </c>
      <c r="C162" s="40" t="s">
        <v>5</v>
      </c>
      <c r="D162" s="2">
        <v>1</v>
      </c>
      <c r="E162" s="2">
        <v>1</v>
      </c>
      <c r="F162" s="2">
        <v>1</v>
      </c>
      <c r="G162" s="2">
        <v>1</v>
      </c>
      <c r="H162" s="2">
        <v>1</v>
      </c>
      <c r="I162" s="2">
        <v>1</v>
      </c>
      <c r="J162" s="2">
        <v>1</v>
      </c>
      <c r="K162" s="2">
        <v>1</v>
      </c>
      <c r="L162" s="2">
        <v>1</v>
      </c>
      <c r="M162" s="2">
        <v>1</v>
      </c>
      <c r="N162" s="140">
        <f>SUM(D162:M162)</f>
        <v>10</v>
      </c>
    </row>
    <row r="163" spans="1:14" ht="15.75" customHeight="1">
      <c r="A163" s="69"/>
      <c r="B163" s="11" t="s">
        <v>107</v>
      </c>
      <c r="C163" s="40" t="s">
        <v>6</v>
      </c>
      <c r="D163" s="2">
        <v>1</v>
      </c>
      <c r="E163" s="2">
        <v>1</v>
      </c>
      <c r="F163" s="2">
        <v>1</v>
      </c>
      <c r="G163" s="2">
        <v>1</v>
      </c>
      <c r="H163" s="2">
        <v>1</v>
      </c>
      <c r="I163" s="2">
        <v>1</v>
      </c>
      <c r="J163" s="2">
        <v>1</v>
      </c>
      <c r="K163" s="2">
        <v>1</v>
      </c>
      <c r="L163" s="2">
        <v>1</v>
      </c>
      <c r="M163" s="2">
        <v>1</v>
      </c>
      <c r="N163" s="140">
        <f>SUM(D163:M163)</f>
        <v>10</v>
      </c>
    </row>
    <row r="164" spans="1:14" ht="15.75" customHeight="1">
      <c r="A164" s="69"/>
      <c r="B164" s="11" t="s">
        <v>108</v>
      </c>
      <c r="C164" s="40" t="s">
        <v>7</v>
      </c>
      <c r="D164" s="15">
        <f>D163/D162*100</f>
        <v>100</v>
      </c>
      <c r="E164" s="15">
        <f>E163/E162*100</f>
        <v>100</v>
      </c>
      <c r="F164" s="15">
        <f>F163/F162*100</f>
        <v>100</v>
      </c>
      <c r="G164" s="15">
        <f>G163/G162*100</f>
        <v>100</v>
      </c>
      <c r="H164" s="15">
        <f>H163/H162*100</f>
        <v>100</v>
      </c>
      <c r="I164" s="15">
        <f>I163/I162*100</f>
        <v>100</v>
      </c>
      <c r="J164" s="15">
        <f>J163/J162*100</f>
        <v>100</v>
      </c>
      <c r="K164" s="15">
        <f>K163/K162*100</f>
        <v>100</v>
      </c>
      <c r="L164" s="15">
        <f>L163/L162*100</f>
        <v>100</v>
      </c>
      <c r="M164" s="15">
        <f>M163/M162*100</f>
        <v>100</v>
      </c>
      <c r="N164" s="15">
        <f>N163/N162*100</f>
        <v>100</v>
      </c>
    </row>
    <row r="165" spans="1:14" ht="15.75" customHeight="1">
      <c r="A165" s="44">
        <v>3</v>
      </c>
      <c r="B165" s="19" t="s">
        <v>109</v>
      </c>
      <c r="C165" s="40" t="s">
        <v>5</v>
      </c>
      <c r="D165" s="2"/>
      <c r="E165" s="2">
        <v>1170</v>
      </c>
      <c r="F165" s="101"/>
      <c r="G165" s="2">
        <v>1135</v>
      </c>
      <c r="H165" s="2">
        <v>1046</v>
      </c>
      <c r="I165" s="2"/>
      <c r="J165" s="115">
        <v>0</v>
      </c>
      <c r="K165" s="119"/>
      <c r="L165" s="2">
        <v>1969</v>
      </c>
      <c r="M165" s="125"/>
      <c r="N165" s="140">
        <f>SUM(D165:M165)</f>
        <v>5320</v>
      </c>
    </row>
    <row r="166" spans="1:14" ht="15.75" customHeight="1">
      <c r="A166" s="76"/>
      <c r="B166" s="20" t="s">
        <v>110</v>
      </c>
      <c r="C166" s="40" t="s">
        <v>6</v>
      </c>
      <c r="D166" s="2"/>
      <c r="E166" s="2">
        <v>948</v>
      </c>
      <c r="F166" s="101"/>
      <c r="G166" s="2">
        <v>908</v>
      </c>
      <c r="H166" s="2">
        <f>75*1046/100</f>
        <v>784.5</v>
      </c>
      <c r="I166" s="2"/>
      <c r="J166" s="115">
        <v>0</v>
      </c>
      <c r="K166" s="119"/>
      <c r="L166" s="2">
        <v>1722</v>
      </c>
      <c r="M166" s="125"/>
      <c r="N166" s="140">
        <f>SUM(D166:M166)</f>
        <v>4362.5</v>
      </c>
    </row>
    <row r="167" spans="1:14" ht="15.75" customHeight="1">
      <c r="A167" s="77"/>
      <c r="B167" s="33" t="s">
        <v>111</v>
      </c>
      <c r="C167" s="40" t="s">
        <v>7</v>
      </c>
      <c r="D167" s="14"/>
      <c r="E167" s="14">
        <v>81</v>
      </c>
      <c r="F167" s="102"/>
      <c r="G167" s="14">
        <v>80</v>
      </c>
      <c r="H167" s="14">
        <v>75</v>
      </c>
      <c r="I167" s="14"/>
      <c r="J167" s="116">
        <v>0</v>
      </c>
      <c r="K167" s="120"/>
      <c r="L167" s="14">
        <v>87.46</v>
      </c>
      <c r="M167" s="126"/>
      <c r="N167" s="15">
        <f>N166/N165*100</f>
        <v>82.00187969924812</v>
      </c>
    </row>
    <row r="168" spans="1:14" ht="15.75" customHeight="1">
      <c r="A168" s="90" t="s">
        <v>112</v>
      </c>
      <c r="B168" s="91"/>
      <c r="C168" s="56"/>
      <c r="D168" s="52"/>
      <c r="E168" s="52"/>
      <c r="F168" s="101"/>
      <c r="G168" s="52"/>
      <c r="H168" s="2"/>
      <c r="I168" s="52"/>
      <c r="J168" s="107"/>
      <c r="K168" s="119"/>
      <c r="L168" s="52"/>
      <c r="M168" s="134"/>
      <c r="N168" s="53"/>
    </row>
    <row r="169" spans="1:14" ht="15.75" customHeight="1">
      <c r="A169" s="44">
        <v>1</v>
      </c>
      <c r="B169" s="31" t="s">
        <v>113</v>
      </c>
      <c r="C169" s="40" t="s">
        <v>5</v>
      </c>
      <c r="D169" s="2">
        <v>1</v>
      </c>
      <c r="E169" s="2">
        <v>1</v>
      </c>
      <c r="F169" s="2">
        <v>1</v>
      </c>
      <c r="G169" s="2">
        <v>1</v>
      </c>
      <c r="H169" s="2">
        <v>1</v>
      </c>
      <c r="I169" s="2">
        <v>1</v>
      </c>
      <c r="J169" s="109">
        <v>1</v>
      </c>
      <c r="K169" s="2">
        <v>1</v>
      </c>
      <c r="L169" s="2">
        <v>1</v>
      </c>
      <c r="M169" s="2">
        <v>1</v>
      </c>
      <c r="N169" s="140">
        <f>SUM(D169:M169)</f>
        <v>10</v>
      </c>
    </row>
    <row r="170" spans="1:14" ht="15.75" customHeight="1">
      <c r="A170" s="69"/>
      <c r="B170" s="29" t="s">
        <v>114</v>
      </c>
      <c r="C170" s="23" t="s">
        <v>6</v>
      </c>
      <c r="D170" s="2">
        <v>1</v>
      </c>
      <c r="E170" s="2">
        <v>1</v>
      </c>
      <c r="F170" s="2">
        <v>1</v>
      </c>
      <c r="G170" s="2">
        <v>1</v>
      </c>
      <c r="H170" s="2">
        <v>1</v>
      </c>
      <c r="I170" s="2">
        <v>1</v>
      </c>
      <c r="J170" s="109">
        <v>1</v>
      </c>
      <c r="K170" s="2">
        <v>1</v>
      </c>
      <c r="L170" s="2">
        <v>1</v>
      </c>
      <c r="M170" s="2">
        <v>1</v>
      </c>
      <c r="N170" s="140">
        <f>SUM(D170:M170)</f>
        <v>10</v>
      </c>
    </row>
    <row r="171" spans="1:14" ht="15.75" customHeight="1">
      <c r="A171" s="70"/>
      <c r="B171" s="30"/>
      <c r="C171" s="23" t="s">
        <v>7</v>
      </c>
      <c r="D171" s="14">
        <v>100</v>
      </c>
      <c r="E171" s="14">
        <v>100</v>
      </c>
      <c r="F171" s="14">
        <v>100</v>
      </c>
      <c r="G171" s="14">
        <v>100</v>
      </c>
      <c r="H171" s="14">
        <v>100</v>
      </c>
      <c r="I171" s="14">
        <v>100</v>
      </c>
      <c r="J171" s="110">
        <v>100</v>
      </c>
      <c r="K171" s="14">
        <v>100</v>
      </c>
      <c r="L171" s="14">
        <v>100</v>
      </c>
      <c r="M171" s="14">
        <v>100</v>
      </c>
      <c r="N171" s="15">
        <f>N170/N169*100</f>
        <v>100</v>
      </c>
    </row>
    <row r="172" spans="1:14" ht="15.75" customHeight="1">
      <c r="A172" s="44">
        <v>2</v>
      </c>
      <c r="B172" s="31" t="s">
        <v>115</v>
      </c>
      <c r="C172" s="23" t="s">
        <v>5</v>
      </c>
      <c r="D172" s="79"/>
      <c r="E172" s="99"/>
      <c r="F172" s="105"/>
      <c r="G172" s="79"/>
      <c r="H172" s="79"/>
      <c r="I172" s="79"/>
      <c r="J172" s="117">
        <v>0</v>
      </c>
      <c r="K172" s="123"/>
      <c r="L172" s="79"/>
      <c r="M172" s="135" t="s">
        <v>177</v>
      </c>
      <c r="N172" s="140">
        <f>SUM(D172:M172)</f>
        <v>0</v>
      </c>
    </row>
    <row r="173" spans="1:14" ht="15.75" customHeight="1">
      <c r="A173" s="69"/>
      <c r="B173" s="29" t="s">
        <v>116</v>
      </c>
      <c r="C173" s="23" t="s">
        <v>6</v>
      </c>
      <c r="D173" s="79"/>
      <c r="E173" s="99"/>
      <c r="F173" s="105"/>
      <c r="G173" s="79"/>
      <c r="H173" s="79"/>
      <c r="I173" s="79"/>
      <c r="J173" s="117">
        <v>0</v>
      </c>
      <c r="K173" s="123"/>
      <c r="L173" s="79"/>
      <c r="M173" s="135">
        <v>53.46</v>
      </c>
      <c r="N173" s="140">
        <f>SUM(D173:M173)</f>
        <v>53.46</v>
      </c>
    </row>
    <row r="174" spans="1:14" ht="15.75" customHeight="1">
      <c r="A174" s="70"/>
      <c r="B174" s="30" t="s">
        <v>117</v>
      </c>
      <c r="C174" s="23" t="s">
        <v>7</v>
      </c>
      <c r="D174" s="14"/>
      <c r="E174" s="100"/>
      <c r="F174" s="102"/>
      <c r="G174" s="14"/>
      <c r="H174" s="14"/>
      <c r="I174" s="14"/>
      <c r="J174" s="110">
        <v>0</v>
      </c>
      <c r="K174" s="120"/>
      <c r="L174" s="14"/>
      <c r="M174" s="126">
        <v>53.46</v>
      </c>
      <c r="N174" s="15" t="e">
        <f>N173/N172*100</f>
        <v>#DIV/0!</v>
      </c>
    </row>
    <row r="175" spans="1:14" ht="15.75" customHeight="1">
      <c r="A175" s="44">
        <v>3</v>
      </c>
      <c r="B175" s="31" t="s">
        <v>118</v>
      </c>
      <c r="C175" s="23" t="s">
        <v>5</v>
      </c>
      <c r="D175" s="1"/>
      <c r="E175" s="1"/>
      <c r="F175" s="101"/>
      <c r="G175" s="1"/>
      <c r="H175" s="2"/>
      <c r="I175" s="1"/>
      <c r="J175" s="109">
        <v>0</v>
      </c>
      <c r="K175" s="119"/>
      <c r="L175" s="1"/>
      <c r="M175" s="127"/>
      <c r="N175" s="2">
        <f aca="true" t="shared" si="1" ref="N147:N190">D175+G175+I175+K175</f>
        <v>0</v>
      </c>
    </row>
    <row r="176" spans="1:14" ht="15.75" customHeight="1">
      <c r="A176" s="69"/>
      <c r="B176" s="43" t="s">
        <v>119</v>
      </c>
      <c r="C176" s="23" t="s">
        <v>6</v>
      </c>
      <c r="D176" s="2"/>
      <c r="E176" s="2"/>
      <c r="F176" s="101"/>
      <c r="G176" s="2"/>
      <c r="H176" s="2"/>
      <c r="I176" s="1"/>
      <c r="J176" s="109">
        <v>0</v>
      </c>
      <c r="K176" s="119"/>
      <c r="L176" s="2"/>
      <c r="M176" s="125"/>
      <c r="N176" s="2">
        <f t="shared" si="1"/>
        <v>0</v>
      </c>
    </row>
    <row r="177" spans="1:14" ht="15.75" customHeight="1">
      <c r="A177" s="70"/>
      <c r="B177" s="30" t="s">
        <v>121</v>
      </c>
      <c r="C177" s="23" t="s">
        <v>7</v>
      </c>
      <c r="D177" s="14"/>
      <c r="E177" s="14"/>
      <c r="F177" s="102"/>
      <c r="G177" s="14"/>
      <c r="H177" s="14"/>
      <c r="I177" s="42"/>
      <c r="J177" s="110">
        <v>0</v>
      </c>
      <c r="K177" s="120"/>
      <c r="L177" s="14"/>
      <c r="M177" s="126"/>
      <c r="N177" s="15" t="e">
        <f>N176/N175*100</f>
        <v>#DIV/0!</v>
      </c>
    </row>
    <row r="178" spans="1:14" ht="15.75" customHeight="1" hidden="1">
      <c r="A178" s="69"/>
      <c r="B178" s="29"/>
      <c r="C178" s="23"/>
      <c r="D178" s="1"/>
      <c r="E178" s="1"/>
      <c r="F178" s="101"/>
      <c r="G178" s="1"/>
      <c r="H178" s="2"/>
      <c r="I178" s="2"/>
      <c r="J178" s="109"/>
      <c r="K178" s="119"/>
      <c r="L178" s="1"/>
      <c r="M178" s="127"/>
      <c r="N178" s="2">
        <f t="shared" si="1"/>
        <v>0</v>
      </c>
    </row>
    <row r="179" spans="1:14" ht="15.75" customHeight="1" hidden="1">
      <c r="A179" s="69"/>
      <c r="B179" s="29"/>
      <c r="C179" s="23"/>
      <c r="D179" s="2"/>
      <c r="E179" s="2"/>
      <c r="F179" s="101"/>
      <c r="G179" s="2"/>
      <c r="H179" s="2"/>
      <c r="I179" s="2"/>
      <c r="J179" s="109"/>
      <c r="K179" s="119"/>
      <c r="L179" s="2"/>
      <c r="M179" s="125"/>
      <c r="N179" s="2">
        <f t="shared" si="1"/>
        <v>0</v>
      </c>
    </row>
    <row r="180" spans="1:14" ht="15.75" customHeight="1">
      <c r="A180" s="44">
        <v>3</v>
      </c>
      <c r="B180" s="31" t="s">
        <v>118</v>
      </c>
      <c r="C180" s="23" t="s">
        <v>5</v>
      </c>
      <c r="D180" s="1"/>
      <c r="E180" s="1"/>
      <c r="F180" s="101"/>
      <c r="G180" s="1"/>
      <c r="H180" s="2"/>
      <c r="I180" s="2"/>
      <c r="J180" s="109">
        <v>0</v>
      </c>
      <c r="K180" s="119"/>
      <c r="L180" s="1"/>
      <c r="M180" s="127"/>
      <c r="N180" s="2">
        <f t="shared" si="1"/>
        <v>0</v>
      </c>
    </row>
    <row r="181" spans="1:14" ht="15.75" customHeight="1">
      <c r="A181" s="69"/>
      <c r="B181" s="29" t="s">
        <v>120</v>
      </c>
      <c r="C181" s="23" t="s">
        <v>6</v>
      </c>
      <c r="D181" s="2"/>
      <c r="E181" s="2"/>
      <c r="F181" s="101"/>
      <c r="G181" s="2"/>
      <c r="H181" s="2"/>
      <c r="I181" s="2"/>
      <c r="J181" s="109">
        <v>0</v>
      </c>
      <c r="K181" s="119"/>
      <c r="L181" s="2"/>
      <c r="M181" s="125"/>
      <c r="N181" s="2">
        <f t="shared" si="1"/>
        <v>0</v>
      </c>
    </row>
    <row r="182" spans="1:14" ht="15.75" customHeight="1">
      <c r="A182" s="70"/>
      <c r="B182" s="30" t="s">
        <v>122</v>
      </c>
      <c r="C182" s="23" t="s">
        <v>7</v>
      </c>
      <c r="D182" s="14"/>
      <c r="E182" s="14"/>
      <c r="F182" s="102"/>
      <c r="G182" s="14"/>
      <c r="H182" s="14"/>
      <c r="I182" s="14"/>
      <c r="J182" s="110">
        <v>100</v>
      </c>
      <c r="K182" s="120"/>
      <c r="L182" s="14"/>
      <c r="M182" s="126"/>
      <c r="N182" s="15" t="e">
        <f>N181/N180*100</f>
        <v>#DIV/0!</v>
      </c>
    </row>
    <row r="183" spans="1:14" ht="15.75" customHeight="1">
      <c r="A183" s="44">
        <v>4</v>
      </c>
      <c r="B183" s="32" t="s">
        <v>123</v>
      </c>
      <c r="C183" s="23" t="s">
        <v>5</v>
      </c>
      <c r="D183" s="2"/>
      <c r="E183" s="2">
        <v>34</v>
      </c>
      <c r="F183" s="101"/>
      <c r="G183" s="2"/>
      <c r="H183" s="2"/>
      <c r="I183" s="2"/>
      <c r="J183" s="109">
        <v>1</v>
      </c>
      <c r="K183" s="119"/>
      <c r="L183" s="2"/>
      <c r="M183" s="125">
        <v>1</v>
      </c>
      <c r="N183" s="2">
        <f t="shared" si="1"/>
        <v>0</v>
      </c>
    </row>
    <row r="184" spans="1:14" ht="15.75" customHeight="1">
      <c r="A184" s="69"/>
      <c r="B184" s="29" t="s">
        <v>124</v>
      </c>
      <c r="C184" s="23" t="s">
        <v>6</v>
      </c>
      <c r="D184" s="2"/>
      <c r="E184" s="2">
        <v>34</v>
      </c>
      <c r="F184" s="101"/>
      <c r="G184" s="2"/>
      <c r="H184" s="2"/>
      <c r="I184" s="2"/>
      <c r="J184" s="109">
        <v>1</v>
      </c>
      <c r="K184" s="119"/>
      <c r="L184" s="2"/>
      <c r="M184" s="125">
        <v>1</v>
      </c>
      <c r="N184" s="2">
        <f t="shared" si="1"/>
        <v>0</v>
      </c>
    </row>
    <row r="185" spans="1:14" ht="15.75" customHeight="1">
      <c r="A185" s="69"/>
      <c r="B185" s="30"/>
      <c r="C185" s="23" t="s">
        <v>7</v>
      </c>
      <c r="D185" s="14"/>
      <c r="E185" s="14">
        <v>100</v>
      </c>
      <c r="F185" s="102"/>
      <c r="G185" s="14"/>
      <c r="H185" s="14"/>
      <c r="I185" s="14"/>
      <c r="J185" s="110">
        <v>100</v>
      </c>
      <c r="K185" s="120"/>
      <c r="L185" s="14"/>
      <c r="M185" s="126">
        <v>100</v>
      </c>
      <c r="N185" s="15" t="e">
        <f>N184/N183*100</f>
        <v>#DIV/0!</v>
      </c>
    </row>
    <row r="186" spans="1:14" ht="15.75" customHeight="1">
      <c r="A186" s="44">
        <v>5</v>
      </c>
      <c r="B186" s="31" t="s">
        <v>125</v>
      </c>
      <c r="C186" s="23" t="s">
        <v>5</v>
      </c>
      <c r="D186" s="2"/>
      <c r="E186" s="2">
        <v>1</v>
      </c>
      <c r="F186" s="101"/>
      <c r="G186" s="2"/>
      <c r="H186" s="2">
        <v>1</v>
      </c>
      <c r="I186" s="2"/>
      <c r="J186" s="109">
        <v>1</v>
      </c>
      <c r="K186" s="119"/>
      <c r="L186" s="2"/>
      <c r="M186" s="125"/>
      <c r="N186" s="2">
        <f t="shared" si="1"/>
        <v>0</v>
      </c>
    </row>
    <row r="187" spans="1:14" ht="15.75" customHeight="1">
      <c r="A187" s="69"/>
      <c r="B187" s="29" t="s">
        <v>126</v>
      </c>
      <c r="C187" s="23" t="s">
        <v>6</v>
      </c>
      <c r="D187" s="2"/>
      <c r="E187" s="2">
        <v>1</v>
      </c>
      <c r="F187" s="101"/>
      <c r="G187" s="2"/>
      <c r="H187" s="2">
        <v>1</v>
      </c>
      <c r="I187" s="2"/>
      <c r="J187" s="109">
        <v>1</v>
      </c>
      <c r="K187" s="119"/>
      <c r="L187" s="2"/>
      <c r="M187" s="125"/>
      <c r="N187" s="2">
        <f t="shared" si="1"/>
        <v>0</v>
      </c>
    </row>
    <row r="188" spans="1:14" ht="15.75" customHeight="1">
      <c r="A188" s="70"/>
      <c r="B188" s="30"/>
      <c r="C188" s="23" t="s">
        <v>7</v>
      </c>
      <c r="D188" s="14"/>
      <c r="E188" s="14">
        <v>100</v>
      </c>
      <c r="F188" s="102"/>
      <c r="G188" s="14"/>
      <c r="H188" s="14"/>
      <c r="I188" s="14"/>
      <c r="J188" s="110">
        <v>100</v>
      </c>
      <c r="K188" s="120"/>
      <c r="L188" s="14"/>
      <c r="M188" s="126"/>
      <c r="N188" s="15" t="e">
        <f>N187/N186*100</f>
        <v>#DIV/0!</v>
      </c>
    </row>
    <row r="189" spans="1:14" ht="15.75" customHeight="1">
      <c r="A189" s="44">
        <v>6</v>
      </c>
      <c r="B189" s="32" t="s">
        <v>127</v>
      </c>
      <c r="C189" s="23" t="s">
        <v>5</v>
      </c>
      <c r="D189" s="2"/>
      <c r="E189" s="2">
        <v>1</v>
      </c>
      <c r="F189" s="101"/>
      <c r="G189" s="2"/>
      <c r="H189" s="2">
        <v>1</v>
      </c>
      <c r="I189" s="2"/>
      <c r="J189" s="109">
        <v>1</v>
      </c>
      <c r="K189" s="119"/>
      <c r="L189" s="2"/>
      <c r="M189" s="107">
        <v>33</v>
      </c>
      <c r="N189" s="140">
        <f>SUM(D189:M189)</f>
        <v>36</v>
      </c>
    </row>
    <row r="190" spans="1:14" ht="15.75" customHeight="1">
      <c r="A190" s="69"/>
      <c r="B190" s="29" t="s">
        <v>128</v>
      </c>
      <c r="C190" s="23" t="s">
        <v>6</v>
      </c>
      <c r="D190" s="2"/>
      <c r="E190" s="2">
        <v>1</v>
      </c>
      <c r="F190" s="101"/>
      <c r="G190" s="2"/>
      <c r="H190" s="2">
        <v>1</v>
      </c>
      <c r="I190" s="2"/>
      <c r="J190" s="109">
        <v>1</v>
      </c>
      <c r="K190" s="119"/>
      <c r="L190" s="2"/>
      <c r="M190" s="107">
        <v>37</v>
      </c>
      <c r="N190" s="140">
        <f>SUM(D190:M190)</f>
        <v>40</v>
      </c>
    </row>
    <row r="191" spans="1:14" ht="15.75" customHeight="1">
      <c r="A191" s="70"/>
      <c r="B191" s="30"/>
      <c r="C191" s="23" t="s">
        <v>7</v>
      </c>
      <c r="D191" s="14"/>
      <c r="E191" s="14">
        <v>100</v>
      </c>
      <c r="F191" s="102"/>
      <c r="G191" s="14"/>
      <c r="H191" s="14"/>
      <c r="I191" s="14"/>
      <c r="J191" s="110">
        <v>100</v>
      </c>
      <c r="K191" s="120"/>
      <c r="L191" s="14"/>
      <c r="M191" s="108">
        <v>100</v>
      </c>
      <c r="N191" s="15">
        <f>N190/N189*100</f>
        <v>111.11111111111111</v>
      </c>
    </row>
    <row r="193" ht="15.75" customHeight="1">
      <c r="B193" s="87" t="s">
        <v>162</v>
      </c>
    </row>
    <row r="194" ht="15.75" customHeight="1">
      <c r="B194" s="87" t="s">
        <v>163</v>
      </c>
    </row>
  </sheetData>
  <sheetProtection/>
  <mergeCells count="5">
    <mergeCell ref="A168:B168"/>
    <mergeCell ref="A1:N1"/>
    <mergeCell ref="B2:B3"/>
    <mergeCell ref="A2:A3"/>
    <mergeCell ref="C2:C3"/>
  </mergeCells>
  <printOptions/>
  <pageMargins left="0.03937007874015748" right="0.03937007874015748" top="0.3937007874015748" bottom="0.196850393700787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1">
      <selection activeCell="E1" sqref="E1"/>
    </sheetView>
  </sheetViews>
  <sheetFormatPr defaultColWidth="9.140625" defaultRowHeight="15"/>
  <sheetData>
    <row r="1" spans="1:5" ht="21">
      <c r="A1" t="s">
        <v>39</v>
      </c>
      <c r="E1" s="59" t="s">
        <v>139</v>
      </c>
    </row>
    <row r="2" spans="1:5" ht="21">
      <c r="A2" s="60" t="s">
        <v>39</v>
      </c>
      <c r="E2" s="59" t="s">
        <v>142</v>
      </c>
    </row>
    <row r="3" spans="1:5" ht="21">
      <c r="A3" s="60" t="s">
        <v>75</v>
      </c>
      <c r="E3" s="62" t="s">
        <v>140</v>
      </c>
    </row>
    <row r="4" spans="1:5" ht="21">
      <c r="A4" s="60" t="s">
        <v>96</v>
      </c>
      <c r="E4" s="61" t="s">
        <v>141</v>
      </c>
    </row>
    <row r="5" ht="21">
      <c r="E5" s="6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</dc:creator>
  <cp:keywords/>
  <dc:description/>
  <cp:lastModifiedBy>WIN-7</cp:lastModifiedBy>
  <cp:lastPrinted>2017-04-18T05:32:29Z</cp:lastPrinted>
  <dcterms:created xsi:type="dcterms:W3CDTF">2016-05-13T08:32:52Z</dcterms:created>
  <dcterms:modified xsi:type="dcterms:W3CDTF">2017-04-18T05:57:22Z</dcterms:modified>
  <cp:category/>
  <cp:version/>
  <cp:contentType/>
  <cp:contentStatus/>
</cp:coreProperties>
</file>