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45621"/>
</workbook>
</file>

<file path=xl/calcChain.xml><?xml version="1.0" encoding="utf-8"?>
<calcChain xmlns="http://schemas.openxmlformats.org/spreadsheetml/2006/main">
  <c r="E20" i="4" l="1"/>
  <c r="E19" i="4"/>
  <c r="F20" i="4"/>
  <c r="E13" i="4"/>
  <c r="E7" i="4"/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E41" i="4" l="1"/>
  <c r="F41" i="4" s="1"/>
  <c r="E29" i="4" l="1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F19" i="4"/>
  <c r="G19" i="4" s="1"/>
  <c r="E18" i="4"/>
  <c r="F18" i="4" s="1"/>
  <c r="G18" i="4" s="1"/>
  <c r="E17" i="4"/>
  <c r="F17" i="4" s="1"/>
  <c r="E15" i="4"/>
  <c r="F15" i="4" s="1"/>
  <c r="G15" i="4" s="1"/>
  <c r="B14" i="4"/>
  <c r="F13" i="4"/>
  <c r="B9" i="4"/>
  <c r="E8" i="4"/>
  <c r="F8" i="4" s="1"/>
  <c r="G8" i="4" s="1"/>
  <c r="F7" i="4"/>
  <c r="G7" i="4" s="1"/>
  <c r="B6" i="4"/>
  <c r="G17" i="4" l="1"/>
  <c r="D16" i="4" s="1"/>
  <c r="E16" i="4" s="1"/>
  <c r="F16" i="4" s="1"/>
  <c r="G16" i="4" s="1"/>
  <c r="G13" i="4"/>
  <c r="D10" i="4" s="1"/>
  <c r="E10" i="4" s="1"/>
  <c r="F10" i="4" s="1"/>
  <c r="F21" i="4"/>
  <c r="G21" i="4" s="1"/>
  <c r="G20" i="4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<sst xmlns="http://schemas.openxmlformats.org/spreadsheetml/2006/main" count="66" uniqueCount="62">
  <si>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</si>
  <si>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</si>
  <si>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</si>
  <si>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</si>
  <si>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</si>
  <si>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</si>
  <si>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</si>
  <si>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</si>
  <si>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</si>
  <si>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</si>
  <si>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</si>
  <si>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</si>
  <si>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</si>
  <si>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</si>
  <si>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</si>
  <si>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</si>
  <si>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</si>
  <si>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</si>
  <si>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</si>
  <si>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</si>
  <si>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</si>
  <si>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</si>
  <si>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</si>
  <si>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</si>
  <si>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</si>
  <si>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</si>
  <si>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</si>
  <si>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</si>
  <si>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</si>
  <si>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</si>
  <si>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</si>
  <si>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</si>
  <si>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</si>
  <si>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</si>
  <si>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</si>
  <si>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</si>
  <si>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</si>
  <si>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</si>
  <si>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</si>
  <si>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</si>
  <si>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</si>
  <si>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</si>
  <si>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</si>
  <si>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</si>
  <si>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</si>
  <si>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</si>
  <si>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</si>
  <si>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</si>
  <si>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</si>
  <si>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</si>
  <si>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</si>
  <si>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</si>
  <si>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</si>
  <si>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</si>
  <si>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</si>
  <si>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</si>
  <si>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</si>
  <si>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</si>
  <si>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</si>
  <si>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</si>
  <si>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</si>
  <si>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คปสอ./รพ./สสอ.กุฉินารายณ์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</si>
</sst>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zoomScale="120" zoomScaleNormal="120" workbookViewId="0">
      <selection sqref="A1:H1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8" t="s">
        <v>61</v>
      </c>
      <c r="B1" s="88"/>
      <c r="C1" s="88"/>
      <c r="D1" s="88"/>
      <c r="E1" s="88"/>
      <c r="F1" s="88"/>
      <c r="G1" s="88"/>
      <c r="H1" s="88"/>
    </row>
    <row r="2" spans="1:8" x14ac:dyDescent="0.45">
      <c r="A2" s="89" t="s">
        <v>59</v>
      </c>
      <c r="B2" s="89"/>
      <c r="C2" s="89"/>
      <c r="D2" s="89"/>
      <c r="E2" s="89"/>
      <c r="F2" s="89"/>
      <c r="G2" s="89"/>
      <c r="H2" s="89"/>
    </row>
    <row r="3" spans="1:8" x14ac:dyDescent="0.2">
      <c r="A3" s="2" t="s">
        <v>0</v>
      </c>
      <c r="E3" s="5"/>
      <c r="F3" s="4"/>
      <c r="G3" s="4"/>
    </row>
    <row r="4" spans="1:8" x14ac:dyDescent="0.2">
      <c r="A4" s="74" t="s">
        <v>1</v>
      </c>
      <c r="B4" s="76"/>
      <c r="C4" s="90" t="s">
        <v>32</v>
      </c>
      <c r="D4" s="90"/>
      <c r="E4" s="91"/>
      <c r="F4" s="24" t="s">
        <v>35</v>
      </c>
      <c r="G4" s="66" t="s">
        <v>35</v>
      </c>
      <c r="H4" s="22" t="s">
        <v>4</v>
      </c>
    </row>
    <row r="5" spans="1:8" ht="63" x14ac:dyDescent="0.2">
      <c r="A5" s="75"/>
      <c r="B5" s="27" t="s">
        <v>2</v>
      </c>
      <c r="C5" s="69" t="s">
        <v>9</v>
      </c>
      <c r="D5" s="68" t="s">
        <v>10</v>
      </c>
      <c r="E5" s="69" t="s">
        <v>36</v>
      </c>
      <c r="F5" s="70" t="s">
        <v>34</v>
      </c>
      <c r="G5" s="73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>
        <v>18</v>
      </c>
      <c r="D6" s="59">
        <v>18</v>
      </c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60</v>
      </c>
      <c r="B7" s="13">
        <v>10</v>
      </c>
      <c r="C7" s="80">
        <v>18</v>
      </c>
      <c r="D7" s="14">
        <v>18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1">
        <f>C41</f>
        <v>6</v>
      </c>
      <c r="D8" s="72">
        <v>6</v>
      </c>
      <c r="E8" s="29">
        <f>(D8*100)/C8</f>
        <v>100</v>
      </c>
      <c r="F8" s="33" t="str">
        <f>IF(E8&gt;=80,"5",IF(E8&gt;=60,"4", IF(E8&gt;=40,"3",IF(E8&gt;=20,"2","1"))))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8">
        <f>G11+G12+G13</f>
        <v>60</v>
      </c>
      <c r="E10" s="29">
        <f>$D$10</f>
        <v>60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5">
      <c r="A11" s="42" t="s">
        <v>51</v>
      </c>
      <c r="B11" s="87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7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29</v>
      </c>
      <c r="D12" s="14">
        <v>26</v>
      </c>
      <c r="E12" s="29">
        <f>(D12*100)/C12</f>
        <v>89.65517241379311</v>
      </c>
      <c r="F12" s="33" t="str">
        <f>IF(E12&gt;=90,"5",IF(E12&gt;=81,"4", IF(E12&gt;=71,"3",IF(E12&gt;=61,"2","1"))))</f>
        <v>4</v>
      </c>
      <c r="G12" s="77">
        <f>B12*F12</f>
        <v>20</v>
      </c>
      <c r="H12" s="15"/>
    </row>
    <row r="13" spans="1:8" ht="67.5" customHeight="1" x14ac:dyDescent="0.2">
      <c r="A13" s="42" t="s">
        <v>52</v>
      </c>
      <c r="B13" s="43">
        <v>3</v>
      </c>
      <c r="C13" s="79">
        <v>12</v>
      </c>
      <c r="D13" s="45">
        <v>12</v>
      </c>
      <c r="E13" s="29">
        <f>(D13*100)/C13</f>
        <v>100</v>
      </c>
      <c r="F13" s="33" t="str">
        <f>IF(E13&gt;=90,"5",IF(E13&gt;=80,"4", IF(E13&gt;=70,"3",IF(E13&gt;=60,"2","1"))))</f>
        <v>5</v>
      </c>
      <c r="G13" s="77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35</v>
      </c>
      <c r="H14" s="9">
        <f>(G14*100)/B14</f>
        <v>74.468085106382972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12</v>
      </c>
      <c r="D15" s="19">
        <v>8</v>
      </c>
      <c r="E15" s="29">
        <f t="shared" ref="E15:E21" si="0">(D15*100)/C15</f>
        <v>66.666666666666671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48</v>
      </c>
      <c r="B16" s="13">
        <v>20</v>
      </c>
      <c r="C16" s="13">
        <v>20</v>
      </c>
      <c r="D16" s="78">
        <f>G17+G18+G19</f>
        <v>14</v>
      </c>
      <c r="E16" s="29">
        <f t="shared" si="0"/>
        <v>70</v>
      </c>
      <c r="F16" s="33" t="str">
        <f>IF(E16&gt;=85,"5",IF(E16&gt;=80,"4", IF(E16&gt;=75,"3",IF(E16&gt;=70,"2","1"))))</f>
        <v>2</v>
      </c>
      <c r="G16" s="15">
        <f>B16*F16/5</f>
        <v>8</v>
      </c>
      <c r="H16" s="15"/>
    </row>
    <row r="17" spans="1:8" ht="70.5" customHeight="1" x14ac:dyDescent="0.2">
      <c r="A17" s="81" t="s">
        <v>44</v>
      </c>
      <c r="B17" s="82">
        <v>5</v>
      </c>
      <c r="C17" s="82">
        <v>100</v>
      </c>
      <c r="D17" s="83">
        <v>60</v>
      </c>
      <c r="E17" s="84">
        <f t="shared" si="0"/>
        <v>60</v>
      </c>
      <c r="F17" s="85" t="str">
        <f>IF(E17&gt;=80,"5",IF(E17&gt;=70,"4", IF(E17&gt;=60,"3",IF(E17&gt;=50,"2","1"))))</f>
        <v>3</v>
      </c>
      <c r="G17" s="86">
        <f>F17*B17/5</f>
        <v>3</v>
      </c>
      <c r="H17" s="46"/>
    </row>
    <row r="18" spans="1:8" ht="87" x14ac:dyDescent="0.2">
      <c r="A18" s="81" t="s">
        <v>43</v>
      </c>
      <c r="B18" s="82">
        <v>10</v>
      </c>
      <c r="C18" s="82">
        <v>100</v>
      </c>
      <c r="D18" s="83">
        <v>81</v>
      </c>
      <c r="E18" s="84">
        <f t="shared" si="0"/>
        <v>81</v>
      </c>
      <c r="F18" s="85" t="str">
        <f>IF(E18&gt;=80,"5",IF(E18&gt;=70,"4", IF(E18&gt;=60,"3",IF(E18&gt;=50,"2","1"))))</f>
        <v>5</v>
      </c>
      <c r="G18" s="86">
        <f>F18*B18/5</f>
        <v>10</v>
      </c>
      <c r="H18" s="46"/>
    </row>
    <row r="19" spans="1:8" ht="65.25" x14ac:dyDescent="0.2">
      <c r="A19" s="81" t="s">
        <v>42</v>
      </c>
      <c r="B19" s="82">
        <v>5</v>
      </c>
      <c r="C19" s="82">
        <v>105</v>
      </c>
      <c r="D19" s="83">
        <v>84</v>
      </c>
      <c r="E19" s="84">
        <f t="shared" si="0"/>
        <v>80</v>
      </c>
      <c r="F19" s="85" t="str">
        <f>IF(E19&gt;=85,"5",IF(E19&gt;=84,"4", IF(E19&gt;=83,"3",IF(E19&gt;=82,"2","1"))))</f>
        <v>1</v>
      </c>
      <c r="G19" s="86">
        <f>F19*B19/5</f>
        <v>1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93</v>
      </c>
      <c r="E20" s="29">
        <f t="shared" si="0"/>
        <v>93</v>
      </c>
      <c r="F20" s="33" t="str">
        <f>IF(E20&gt;=90,"5",IF(E20&gt;=85,"4", IF(E20&gt;=80,"3",IF(E20&gt;=75,"2","1"))))</f>
        <v>5</v>
      </c>
      <c r="G20" s="9">
        <f>B20*F20/5</f>
        <v>7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95</v>
      </c>
      <c r="E21" s="29">
        <f t="shared" si="0"/>
        <v>95</v>
      </c>
      <c r="F21" s="33" t="str">
        <f>IF(E21&gt;=91,"5",IF(E21&gt;=81,"4", IF(E21&gt;=71,"3",IF(E21&gt;=61,"2","1"))))</f>
        <v>5</v>
      </c>
      <c r="G21" s="9">
        <f>B21*F21/5</f>
        <v>3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>B22*F22/5</f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295</v>
      </c>
      <c r="E24" s="29">
        <f t="shared" ref="E24:E29" si="1">(D24*100)/C24</f>
        <v>98.333333333333329</v>
      </c>
      <c r="F24" s="33" t="str">
        <f>IF(E24&gt;=80,"5",IF(E24&gt;=70,"4", IF(E24&gt;=60,"3",IF(E24&gt;=50,"2","1"))))</f>
        <v>5</v>
      </c>
      <c r="G24" s="9">
        <f>B24*F24/5</f>
        <v>7</v>
      </c>
      <c r="H24" s="50"/>
    </row>
    <row r="25" spans="1:8" s="44" customFormat="1" ht="63.75" x14ac:dyDescent="0.2">
      <c r="A25" s="11" t="s">
        <v>53</v>
      </c>
      <c r="B25" s="13">
        <f>SUM(B26:B29)</f>
        <v>13</v>
      </c>
      <c r="C25" s="13">
        <v>65</v>
      </c>
      <c r="D25" s="78">
        <v>65</v>
      </c>
      <c r="E25" s="29">
        <f t="shared" si="1"/>
        <v>100</v>
      </c>
      <c r="F25" s="33" t="str">
        <f>IF(E25&gt;=80,"5",IF(E25&gt;=70,"4", IF(E25&gt;=60,"3",IF(E25&gt;=50,"2","1"))))</f>
        <v>5</v>
      </c>
      <c r="G25" s="9">
        <f>B25*F25/5</f>
        <v>13</v>
      </c>
      <c r="H25" s="15"/>
    </row>
    <row r="26" spans="1:8" ht="65.25" x14ac:dyDescent="0.2">
      <c r="A26" s="18" t="s">
        <v>54</v>
      </c>
      <c r="B26" s="16">
        <v>2</v>
      </c>
      <c r="C26" s="16">
        <v>100</v>
      </c>
      <c r="D26" s="14">
        <v>95</v>
      </c>
      <c r="E26" s="29">
        <f t="shared" si="1"/>
        <v>95</v>
      </c>
      <c r="F26" s="33" t="str">
        <f>IF(E26&gt;=95,"5",IF(E26&gt;=90,"4", IF(E26&gt;=85,"3",IF(E26&gt;=80,"2","1"))))</f>
        <v>5</v>
      </c>
      <c r="G26" s="77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95</v>
      </c>
      <c r="E27" s="29">
        <f t="shared" si="1"/>
        <v>95</v>
      </c>
      <c r="F27" s="33" t="str">
        <f>IF(E27&gt;=90,"5",IF(E27&gt;=80,"4", IF(E27&gt;=70,"3",IF(E27&gt;=60,"2","1"))))</f>
        <v>5</v>
      </c>
      <c r="G27" s="77">
        <f>F27*B27</f>
        <v>25</v>
      </c>
      <c r="H27" s="46"/>
    </row>
    <row r="28" spans="1:8" ht="65.25" x14ac:dyDescent="0.2">
      <c r="A28" s="18" t="s">
        <v>55</v>
      </c>
      <c r="B28" s="16">
        <v>3</v>
      </c>
      <c r="C28" s="16">
        <v>100</v>
      </c>
      <c r="D28" s="45">
        <v>100</v>
      </c>
      <c r="E28" s="29">
        <f t="shared" si="1"/>
        <v>100</v>
      </c>
      <c r="F28" s="33" t="str">
        <f>IF(E28&gt;=90,"5",IF(E28&gt;=85,"4", IF(E28&gt;=80,"3",IF(E28&gt;=75,"2","1"))))</f>
        <v>5</v>
      </c>
      <c r="G28" s="77">
        <f>F28*B28</f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90</v>
      </c>
      <c r="E29" s="29">
        <f t="shared" si="1"/>
        <v>90</v>
      </c>
      <c r="F29" s="33" t="str">
        <f>IF(E29&gt;=90,"5",IF(E29&gt;=80,"4", IF(E29&gt;=70,"3",IF(E29&gt;=60,"2","1"))))</f>
        <v>5</v>
      </c>
      <c r="G29" s="77">
        <f>F29*B29</f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88</v>
      </c>
      <c r="H30" s="64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7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2564</v>
      </c>
      <c r="D35" s="32">
        <v>1</v>
      </c>
      <c r="E35" s="15">
        <f>D35*1000/C35</f>
        <v>0.39001560062402496</v>
      </c>
      <c r="F35" s="33" t="str">
        <f>IF(E35&lt;4,"1","0")</f>
        <v>1</v>
      </c>
      <c r="G35" s="33" t="str">
        <f t="shared" ref="G35:G40" si="2"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3130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si="2"/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5</v>
      </c>
      <c r="F37" s="33" t="str">
        <f>IF(E37=5,"1","0")</f>
        <v>1</v>
      </c>
      <c r="G37" s="33" t="str">
        <f t="shared" si="2"/>
        <v>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40822</v>
      </c>
      <c r="D38" s="32">
        <v>40822</v>
      </c>
      <c r="E38" s="15">
        <f>D38*100/C38</f>
        <v>100</v>
      </c>
      <c r="F38" s="33" t="str">
        <f>IF(E38&gt;18.5,"1","0")</f>
        <v>1</v>
      </c>
      <c r="G38" s="33" t="str">
        <f t="shared" si="2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19</v>
      </c>
      <c r="D39" s="32">
        <v>19</v>
      </c>
      <c r="E39" s="15">
        <f>D39*100/C39</f>
        <v>100</v>
      </c>
      <c r="F39" s="33" t="str">
        <f>IF(E39=100,"1","0")</f>
        <v>1</v>
      </c>
      <c r="G39" s="33" t="str">
        <f t="shared" si="2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1</v>
      </c>
      <c r="E40" s="15">
        <f>D40*100/C40</f>
        <v>100</v>
      </c>
      <c r="F40" s="33" t="str">
        <f>IF(E40=0,"1","0")</f>
        <v>0</v>
      </c>
      <c r="G40" s="33" t="str">
        <f t="shared" si="2"/>
        <v>ไม่ผ่าน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5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NAT</cp:lastModifiedBy>
  <cp:lastPrinted>2017-07-24T09:11:11Z</cp:lastPrinted>
  <dcterms:created xsi:type="dcterms:W3CDTF">2016-01-05T02:15:13Z</dcterms:created>
  <dcterms:modified xsi:type="dcterms:W3CDTF">2017-08-15T02:58:45Z</dcterms:modified>
</cp:coreProperties>
</file>