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คปสอ 60\ประชุทีมประเมิน310760_ปรับเพิ่มเติม\2 เครื่องมือประเมินตนเองระดับอำเภอ\"/>
    </mc:Choice>
  </mc:AlternateContent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 shapeId="0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 shapeId="0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 shapeId="0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 shapeId="0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<sst xmlns="http://schemas.openxmlformats.org/spreadsheetml/2006/main" count="66" uniqueCount="62">
  <si>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</si>
  <si>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</si>
  <si>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</si>
  <si>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</si>
  <si>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</si>
  <si>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</si>
  <si>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</si>
  <si>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</si>
  <si>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</si>
  <si>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</si>
  <si>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</si>
  <si>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</si>
  <si>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</si>
  <si>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</si>
  <si>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</si>
  <si>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</si>
  <si>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</si>
  <si>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</si>
  <si>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</si>
  <si>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</si>
  <si>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</si>
  <si>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</si>
  <si>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</si>
  <si>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</si>
  <si>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</si>
  <si>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</si>
  <si>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</si>
  <si>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</si>
  <si>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</si>
  <si>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</si>
  <si>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</si>
  <si>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</si>
  <si>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</si>
  <si>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</si>
  <si>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</si>
  <si>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</si>
  <si>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</si>
  <si>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</si>
  <si>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</si>
  <si>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</si>
  <si>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</si>
  <si>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</si>
  <si>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</si>
  <si>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</si>
  <si>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</si>
  <si>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</si>
  <si>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</si>
  <si>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</si>
  <si>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</si>
  <si>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</si>
  <si>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</si>
  <si>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</si>
  <si>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</si>
  <si>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</si>
  <si>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</si>
  <si>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</si>
  <si>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</si>
  <si>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</si>
  <si>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</si>
  <si>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</si>
  <si>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</si>
  <si>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คปสอ./รพ./สสอ.นามน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</si>
</sst>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  <font>
      <sz val="11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49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2" fontId="1" fillId="3" borderId="2" xfId="0" applyNumberFormat="1" applyFont="1" applyFill="1" applyBorder="1" applyAlignment="1">
      <alignment horizontal="center" vertical="top"/>
    </xf>
    <xf numFmtId="1" fontId="1" fillId="3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37" zoomScale="120" zoomScaleNormal="120" workbookViewId="0">
      <selection activeCell="J34" sqref="J34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125" style="4" customWidth="1"/>
    <col min="5" max="5" width="7.875" style="4" bestFit="1" customWidth="1"/>
    <col min="6" max="7" width="7.875" style="5" bestFit="1" customWidth="1"/>
    <col min="8" max="8" width="6.7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9" t="s">
        <v>61</v>
      </c>
      <c r="B1" s="89"/>
      <c r="C1" s="89"/>
      <c r="D1" s="89"/>
      <c r="E1" s="89"/>
      <c r="F1" s="89"/>
      <c r="G1" s="89"/>
      <c r="H1" s="89"/>
    </row>
    <row r="2" spans="1:8" x14ac:dyDescent="0.45">
      <c r="A2" s="90" t="s">
        <v>59</v>
      </c>
      <c r="B2" s="90"/>
      <c r="C2" s="90"/>
      <c r="D2" s="90"/>
      <c r="E2" s="90"/>
      <c r="F2" s="90"/>
      <c r="G2" s="90"/>
      <c r="H2" s="90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1" t="s">
        <v>32</v>
      </c>
      <c r="D4" s="91"/>
      <c r="E4" s="92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79">
        <v>7</v>
      </c>
      <c r="D7" s="14">
        <v>7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6</v>
      </c>
      <c r="E8" s="29">
        <f>(D8*100)/C8</f>
        <v>100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1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33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27</v>
      </c>
      <c r="E12" s="29">
        <f>(D12*100)/C12</f>
        <v>93.103448275862064</v>
      </c>
      <c r="F12" s="33" t="str">
        <f>IF(E12&gt;=90,"5",IF(E12&gt;=81,"4", IF(E12&gt;=71,"3",IF(E12&gt;=61,"2","1"))))</f>
        <v>5</v>
      </c>
      <c r="G12" s="33">
        <f>B12*F12</f>
        <v>25</v>
      </c>
      <c r="H12" s="15"/>
    </row>
    <row r="13" spans="1:8" ht="67.5" customHeight="1" x14ac:dyDescent="0.2">
      <c r="A13" s="42" t="s">
        <v>52</v>
      </c>
      <c r="B13" s="43">
        <v>3</v>
      </c>
      <c r="C13" s="78">
        <v>10</v>
      </c>
      <c r="D13" s="45">
        <v>10</v>
      </c>
      <c r="E13" s="29">
        <f>(D13*100)/C13</f>
        <v>100</v>
      </c>
      <c r="F13" s="33" t="str">
        <f>IF(E13&gt;=90,"5",IF(E13&gt;=80,"4", IF(E13&gt;=70,"3",IF(E13&gt;=60,"2","1"))))</f>
        <v>5</v>
      </c>
      <c r="G13" s="33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45</v>
      </c>
      <c r="H14" s="9">
        <f>(G14*100)/B14</f>
        <v>95.744680851063833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5</v>
      </c>
      <c r="D15" s="19">
        <v>5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48</v>
      </c>
      <c r="B16" s="13">
        <v>20</v>
      </c>
      <c r="C16" s="33">
        <v>20</v>
      </c>
      <c r="D16" s="19"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 x14ac:dyDescent="0.2">
      <c r="A17" s="84" t="s">
        <v>44</v>
      </c>
      <c r="B17" s="85">
        <v>5</v>
      </c>
      <c r="C17" s="85">
        <v>100</v>
      </c>
      <c r="D17" s="86">
        <v>96</v>
      </c>
      <c r="E17" s="87">
        <f t="shared" ref="E17:E21" si="1">(D17*100)/C17</f>
        <v>96</v>
      </c>
      <c r="F17" s="88" t="str">
        <f>IF(E17&gt;=80,"5",IF(E17&gt;=70,"4", IF(E17&gt;=60,"3",IF(E17&gt;=50,"2","1"))))</f>
        <v>5</v>
      </c>
      <c r="G17" s="88">
        <f>F17*B17/5</f>
        <v>5</v>
      </c>
      <c r="H17" s="46"/>
    </row>
    <row r="18" spans="1:8" ht="87" x14ac:dyDescent="0.2">
      <c r="A18" s="84" t="s">
        <v>43</v>
      </c>
      <c r="B18" s="85">
        <v>10</v>
      </c>
      <c r="C18" s="85">
        <v>100</v>
      </c>
      <c r="D18" s="86">
        <v>88</v>
      </c>
      <c r="E18" s="87">
        <f t="shared" si="1"/>
        <v>88</v>
      </c>
      <c r="F18" s="88" t="str">
        <f>IF(E18&gt;=80,"5",IF(E18&gt;=70,"4", IF(E18&gt;=60,"3",IF(E18&gt;=50,"2","1"))))</f>
        <v>5</v>
      </c>
      <c r="G18" s="88">
        <f>F18*B18/5</f>
        <v>10</v>
      </c>
      <c r="H18" s="46"/>
    </row>
    <row r="19" spans="1:8" ht="43.5" x14ac:dyDescent="0.2">
      <c r="A19" s="84" t="s">
        <v>42</v>
      </c>
      <c r="B19" s="85">
        <v>5</v>
      </c>
      <c r="C19" s="85">
        <v>4</v>
      </c>
      <c r="D19" s="86">
        <v>4</v>
      </c>
      <c r="E19" s="87">
        <f t="shared" si="1"/>
        <v>100</v>
      </c>
      <c r="F19" s="88" t="str">
        <f>IF(E19&gt;=85,"5",IF(E19&gt;=84,"4", IF(E19&gt;=83,"3",IF(E19&gt;=82,"2","1"))))</f>
        <v>5</v>
      </c>
      <c r="G19" s="88">
        <f>F19*B19/5</f>
        <v>5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86</v>
      </c>
      <c r="E20" s="29">
        <f t="shared" si="1"/>
        <v>86</v>
      </c>
      <c r="F20" s="33" t="str">
        <f>IF(E20&gt;=90,"5",IF(E20&gt;=85,"4", IF(E20&gt;=80,"3",IF(E20&gt;=75,"2","1"))))</f>
        <v>4</v>
      </c>
      <c r="G20" s="9">
        <f t="shared" ref="G20:G22" si="2">B20*F20/5</f>
        <v>5.6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90</v>
      </c>
      <c r="E21" s="29">
        <f t="shared" si="1"/>
        <v>90</v>
      </c>
      <c r="F21" s="33" t="str">
        <f>IF(E21&gt;=91,"5",IF(E21&gt;=81,"4", IF(E21&gt;=71,"3",IF(E21&gt;=61,"2","1"))))</f>
        <v>4</v>
      </c>
      <c r="G21" s="9">
        <f t="shared" si="2"/>
        <v>2.4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300</v>
      </c>
      <c r="E24" s="29">
        <f t="shared" ref="E24:E29" si="3">(D24*100)/C24</f>
        <v>100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19">
        <f>G26+G27+G28+G29</f>
        <v>63</v>
      </c>
      <c r="E25" s="29">
        <f t="shared" si="3"/>
        <v>96.92307692307692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45">
        <v>90.93</v>
      </c>
      <c r="E26" s="82">
        <f t="shared" si="3"/>
        <v>90.93</v>
      </c>
      <c r="F26" s="33" t="str">
        <f>IF(E26&gt;=95,"5",IF(E26&gt;=90,"4", IF(E26&gt;=85,"3",IF(E26&gt;=80,"2","1"))))</f>
        <v>4</v>
      </c>
      <c r="G26" s="33">
        <f>F26*B26</f>
        <v>8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97</v>
      </c>
      <c r="E27" s="29">
        <f t="shared" si="3"/>
        <v>97</v>
      </c>
      <c r="F27" s="33" t="str">
        <f>IF(E27&gt;=90,"5",IF(E27&gt;=80,"4", IF(E27&gt;=70,"3",IF(E27&gt;=60,"2","1"))))</f>
        <v>5</v>
      </c>
      <c r="G27" s="33">
        <f t="shared" ref="G27:G29" si="5"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95</v>
      </c>
      <c r="E28" s="29">
        <f t="shared" si="3"/>
        <v>95</v>
      </c>
      <c r="F28" s="33" t="str">
        <f>IF(E28&gt;=90,"5",IF(E28&gt;=85,"4", IF(E28&gt;=80,"3",IF(E28&gt;=75,"2","1"))))</f>
        <v>5</v>
      </c>
      <c r="G28" s="33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90</v>
      </c>
      <c r="E29" s="29">
        <f t="shared" si="3"/>
        <v>90</v>
      </c>
      <c r="F29" s="33" t="str">
        <f>IF(E29&gt;=90,"5",IF(E29&gt;=80,"4", IF(E29&gt;=70,"3",IF(E29&gt;=60,"2","1"))))</f>
        <v>5</v>
      </c>
      <c r="G29" s="33">
        <f t="shared" si="5"/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98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3" t="s">
        <v>21</v>
      </c>
      <c r="B32" s="93"/>
      <c r="C32" s="93"/>
      <c r="D32" s="93"/>
      <c r="E32" s="93"/>
      <c r="F32" s="93"/>
      <c r="G32" s="93"/>
      <c r="H32" s="93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185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185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80">
        <v>5</v>
      </c>
      <c r="D37" s="81">
        <v>5</v>
      </c>
      <c r="E37" s="46">
        <v>5</v>
      </c>
      <c r="F37" s="33" t="str">
        <f>IF(E37=5,"1","0")</f>
        <v>1</v>
      </c>
      <c r="G37" s="33" t="str">
        <f t="shared" si="6"/>
        <v>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42457</v>
      </c>
      <c r="D38" s="32">
        <v>9553</v>
      </c>
      <c r="E38" s="15">
        <f t="shared" ref="E38:E39" si="7">D38*100/C38</f>
        <v>22.500412181736817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80">
        <v>8</v>
      </c>
      <c r="D39" s="81">
        <v>8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80">
        <v>7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6</v>
      </c>
      <c r="E41" s="9">
        <f>D41*100/C41</f>
        <v>100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4" t="s">
        <v>15</v>
      </c>
      <c r="B42" s="94"/>
      <c r="C42" s="94"/>
      <c r="D42" s="94"/>
      <c r="E42" s="94"/>
      <c r="F42" s="94"/>
      <c r="G42" s="94"/>
      <c r="H42" s="94"/>
    </row>
    <row r="43" spans="1:8" s="38" customFormat="1" ht="17.25" x14ac:dyDescent="0.2">
      <c r="A43" s="39"/>
      <c r="B43" s="40"/>
      <c r="C43" s="41"/>
      <c r="D43" s="41"/>
      <c r="E43" s="41"/>
      <c r="F43" s="41"/>
      <c r="G43" s="83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83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83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83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83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83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83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83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83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83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83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83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83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83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83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83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83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83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83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83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83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83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83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83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83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83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83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83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83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83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83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83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83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83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83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83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83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83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83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83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83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83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83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83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83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83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83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83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83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83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83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83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83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83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83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83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83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83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83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83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83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83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83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83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83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83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83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83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83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83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83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83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83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83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83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83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83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83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83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83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83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83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83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83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83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83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83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83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83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83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83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83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83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83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83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83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83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83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83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83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83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83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83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83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83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83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83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83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83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83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83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83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83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83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83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83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83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83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83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83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83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83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83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83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83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83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83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83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83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83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83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83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83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83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83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83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83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83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83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83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83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83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83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83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83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83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83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83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83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83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83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83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83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83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83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83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83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83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83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83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83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83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83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83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83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83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83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83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83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83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83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83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83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83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83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83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83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83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83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83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83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83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83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83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83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83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83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83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83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83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83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83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83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83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83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83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83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83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83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83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83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83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83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83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83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83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83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83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83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83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83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83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83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83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83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83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83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83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83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83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83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83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83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83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83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83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83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83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83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83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83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83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83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83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83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83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83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83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83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83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83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83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83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83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83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83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83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83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83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83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83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83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83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83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83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83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83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83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83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83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83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83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83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83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83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83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83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83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83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83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83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83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83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83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83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83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83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83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83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83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83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83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83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83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83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83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83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83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83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83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83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83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83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83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83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83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83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83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83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83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83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83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83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83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83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83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83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83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83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83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83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83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83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83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83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83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83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83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83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83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83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83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83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83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83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83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83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83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83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83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83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83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83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83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83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83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83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83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83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83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83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83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83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83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83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83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83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83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83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83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83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83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83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83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83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83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83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83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83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83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83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83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83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83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83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11811023622047245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Administrator</cp:lastModifiedBy>
  <cp:lastPrinted>2017-08-15T16:16:23Z</cp:lastPrinted>
  <dcterms:created xsi:type="dcterms:W3CDTF">2016-01-05T02:15:13Z</dcterms:created>
  <dcterms:modified xsi:type="dcterms:W3CDTF">2017-08-15T21:02:32Z</dcterms:modified>
</cp:coreProperties>
</file>