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<sst xmlns="http://schemas.openxmlformats.org/spreadsheetml/2006/main" count="66" uniqueCount="62">
  <si>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</si>
  <si>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</si>
  <si>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</si>
  <si>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</si>
  <si>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</si>
  <si>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</si>
  <si>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</si>
  <si>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</si>
  <si>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</si>
  <si>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</si>
  <si>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</si>
  <si>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</si>
  <si>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</si>
  <si>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</si>
  <si>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</si>
  <si>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</si>
  <si>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</si>
  <si>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</si>
  <si>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</si>
  <si>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</si>
  <si>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</si>
  <si>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</si>
  <si>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</si>
  <si>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</si>
  <si>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</si>
  <si>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</si>
  <si>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</si>
  <si>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</si>
  <si>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</si>
  <si>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</si>
  <si>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</si>
  <si>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</si>
  <si>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</si>
  <si>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</si>
  <si>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</si>
  <si>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</si>
  <si>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</si>
  <si>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</si>
  <si>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</si>
  <si>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</si>
  <si>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</si>
  <si>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</si>
  <si>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</si>
  <si>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</si>
  <si>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</si>
  <si>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</si>
  <si>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</si>
  <si>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</si>
  <si>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</si>
  <si>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</si>
  <si>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</si>
  <si>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</si>
  <si>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</si>
  <si>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</si>
  <si>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</si>
  <si>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</si>
  <si>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</si>
  <si>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</si>
  <si>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</si>
  <si>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t>ผลการประเมินคำรับรองการปฏิบัติราชการ สำหรับหน่วยงาน คปสอ./รพ./สสอ.ท่าคันโท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</si>
  <si>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(ผ่านเกณฑ์ระดับ5 ≥ ร้อยละ 80)</t>
    </r>
  </si>
  <si>
    <t>ตัวชี้วัดที่ 10 ร้อยละถ่วงน้ำหนักการบรรลุตัวชี้วัดตามพันธกิจของ คปสอ.ท่าคันโท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</si>
</sst>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  <font>
      <sz val="12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8" fillId="7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17" zoomScale="120" zoomScaleNormal="120" workbookViewId="0">
      <selection activeCell="I18" sqref="I18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9" t="s">
        <v>59</v>
      </c>
      <c r="B1" s="89"/>
      <c r="C1" s="89"/>
      <c r="D1" s="89"/>
      <c r="E1" s="89"/>
      <c r="F1" s="89"/>
      <c r="G1" s="89"/>
      <c r="H1" s="89"/>
    </row>
    <row r="2" spans="1:8" x14ac:dyDescent="0.45">
      <c r="A2" s="90" t="s">
        <v>58</v>
      </c>
      <c r="B2" s="90"/>
      <c r="C2" s="90"/>
      <c r="D2" s="90"/>
      <c r="E2" s="90"/>
      <c r="F2" s="90"/>
      <c r="G2" s="90"/>
      <c r="H2" s="90"/>
    </row>
    <row r="3" spans="1:8" x14ac:dyDescent="0.2">
      <c r="A3" s="2" t="s">
        <v>0</v>
      </c>
      <c r="E3" s="5"/>
      <c r="F3" s="4"/>
      <c r="G3" s="4"/>
    </row>
    <row r="4" spans="1:8" x14ac:dyDescent="0.2">
      <c r="A4" s="74" t="s">
        <v>1</v>
      </c>
      <c r="B4" s="76"/>
      <c r="C4" s="91" t="s">
        <v>31</v>
      </c>
      <c r="D4" s="91"/>
      <c r="E4" s="92"/>
      <c r="F4" s="24" t="s">
        <v>34</v>
      </c>
      <c r="G4" s="66" t="s">
        <v>34</v>
      </c>
      <c r="H4" s="22" t="s">
        <v>4</v>
      </c>
    </row>
    <row r="5" spans="1:8" ht="63" x14ac:dyDescent="0.2">
      <c r="A5" s="75"/>
      <c r="B5" s="27" t="s">
        <v>2</v>
      </c>
      <c r="C5" s="69" t="s">
        <v>9</v>
      </c>
      <c r="D5" s="68" t="s">
        <v>10</v>
      </c>
      <c r="E5" s="69" t="s">
        <v>35</v>
      </c>
      <c r="F5" s="70" t="s">
        <v>33</v>
      </c>
      <c r="G5" s="73" t="s">
        <v>36</v>
      </c>
      <c r="H5" s="27" t="s">
        <v>32</v>
      </c>
    </row>
    <row r="6" spans="1:8" x14ac:dyDescent="0.2">
      <c r="A6" s="56" t="s">
        <v>16</v>
      </c>
      <c r="B6" s="57">
        <f>SUM(B7:B8)</f>
        <v>20</v>
      </c>
      <c r="C6" s="57"/>
      <c r="D6" s="58"/>
      <c r="E6" s="60"/>
      <c r="F6" s="59"/>
      <c r="G6" s="59">
        <f>SUM(G7:G8)</f>
        <v>20</v>
      </c>
      <c r="H6" s="59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80">
        <v>8</v>
      </c>
      <c r="D7" s="14">
        <v>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48</v>
      </c>
      <c r="B8" s="13">
        <v>10</v>
      </c>
      <c r="C8" s="71">
        <f t="shared" ref="C8:D8" si="0">C41</f>
        <v>6</v>
      </c>
      <c r="D8" s="72">
        <f t="shared" si="0"/>
        <v>6</v>
      </c>
      <c r="E8" s="29">
        <f>(D8*100)/C8</f>
        <v>100</v>
      </c>
      <c r="F8" s="63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44</v>
      </c>
      <c r="B10" s="13">
        <v>13</v>
      </c>
      <c r="C10" s="16">
        <v>65</v>
      </c>
      <c r="D10" s="78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50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7">
        <f>B11*F11</f>
        <v>25</v>
      </c>
      <c r="H11" s="15"/>
    </row>
    <row r="12" spans="1:8" ht="43.5" x14ac:dyDescent="0.2">
      <c r="A12" s="42" t="s">
        <v>57</v>
      </c>
      <c r="B12" s="43">
        <v>5</v>
      </c>
      <c r="C12" s="43">
        <v>29</v>
      </c>
      <c r="D12" s="14">
        <v>29</v>
      </c>
      <c r="E12" s="29">
        <f>(D12*100)/C12</f>
        <v>100</v>
      </c>
      <c r="F12" s="33" t="str">
        <f>IF(E12&gt;=90,"5",IF(E12&gt;=81,"4", IF(E12&gt;=71,"3",IF(E12&gt;=61,"2","1"))))</f>
        <v>5</v>
      </c>
      <c r="G12" s="77">
        <f>B12*F12</f>
        <v>25</v>
      </c>
      <c r="H12" s="15"/>
    </row>
    <row r="13" spans="1:8" ht="67.5" customHeight="1" x14ac:dyDescent="0.2">
      <c r="A13" s="42" t="s">
        <v>51</v>
      </c>
      <c r="B13" s="43">
        <v>3</v>
      </c>
      <c r="C13" s="79">
        <v>6</v>
      </c>
      <c r="D13" s="45">
        <v>6</v>
      </c>
      <c r="E13" s="29">
        <f>(D13*100)/C13</f>
        <v>100</v>
      </c>
      <c r="F13" s="33" t="str">
        <f>IF(E13&gt;=90,"5",IF(E13&gt;=80,"4", IF(E13&gt;=70,"3",IF(E13&gt;=60,"2","1"))))</f>
        <v>5</v>
      </c>
      <c r="G13" s="77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47</v>
      </c>
      <c r="H14" s="9">
        <f>(G14*100)/B14</f>
        <v>100</v>
      </c>
    </row>
    <row r="15" spans="1:8" s="44" customFormat="1" ht="109.15" customHeight="1" x14ac:dyDescent="0.2">
      <c r="A15" s="11" t="s">
        <v>49</v>
      </c>
      <c r="B15" s="13">
        <v>12</v>
      </c>
      <c r="C15" s="13">
        <v>6</v>
      </c>
      <c r="D15" s="19">
        <v>6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47</v>
      </c>
      <c r="B16" s="13">
        <v>20</v>
      </c>
      <c r="C16" s="13">
        <v>20</v>
      </c>
      <c r="D16" s="78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 x14ac:dyDescent="0.2">
      <c r="A17" s="81" t="s">
        <v>43</v>
      </c>
      <c r="B17" s="82">
        <v>5</v>
      </c>
      <c r="C17" s="82">
        <v>100</v>
      </c>
      <c r="D17" s="83">
        <v>100</v>
      </c>
      <c r="E17" s="84">
        <f t="shared" ref="E17:E21" si="1">(D17*100)/C17</f>
        <v>100</v>
      </c>
      <c r="F17" s="85" t="str">
        <f>IF(E17&gt;=80,"5",IF(E17&gt;=70,"4", IF(E17&gt;=60,"3",IF(E17&gt;=50,"2","1"))))</f>
        <v>5</v>
      </c>
      <c r="G17" s="86">
        <f>F17*B17/5</f>
        <v>5</v>
      </c>
      <c r="H17" s="46"/>
    </row>
    <row r="18" spans="1:8" ht="87" x14ac:dyDescent="0.2">
      <c r="A18" s="81" t="s">
        <v>42</v>
      </c>
      <c r="B18" s="82">
        <v>10</v>
      </c>
      <c r="C18" s="82">
        <v>100</v>
      </c>
      <c r="D18" s="83">
        <v>92</v>
      </c>
      <c r="E18" s="84">
        <f t="shared" si="1"/>
        <v>92</v>
      </c>
      <c r="F18" s="85" t="str">
        <f>IF(E18&gt;=80,"5",IF(E18&gt;=70,"4", IF(E18&gt;=60,"3",IF(E18&gt;=50,"2","1"))))</f>
        <v>5</v>
      </c>
      <c r="G18" s="86">
        <f>F18*B18/5</f>
        <v>10</v>
      </c>
      <c r="H18" s="46"/>
    </row>
    <row r="19" spans="1:8" ht="65.25" x14ac:dyDescent="0.2">
      <c r="A19" s="81" t="s">
        <v>41</v>
      </c>
      <c r="B19" s="82">
        <v>5</v>
      </c>
      <c r="C19" s="82">
        <v>21</v>
      </c>
      <c r="D19" s="83">
        <v>19</v>
      </c>
      <c r="E19" s="84">
        <f t="shared" si="1"/>
        <v>90.476190476190482</v>
      </c>
      <c r="F19" s="85" t="str">
        <f>IF(E19&gt;=85,"5",IF(E19&gt;=84,"4", IF(E19&gt;=83,"3",IF(E19&gt;=82,"2","1"))))</f>
        <v>5</v>
      </c>
      <c r="G19" s="86">
        <f>F19*B19/5</f>
        <v>5</v>
      </c>
      <c r="H19" s="46"/>
    </row>
    <row r="20" spans="1:8" ht="69.75" customHeight="1" x14ac:dyDescent="0.2">
      <c r="A20" s="11" t="s">
        <v>45</v>
      </c>
      <c r="B20" s="13">
        <v>7</v>
      </c>
      <c r="C20" s="13">
        <v>100</v>
      </c>
      <c r="D20" s="45">
        <v>93</v>
      </c>
      <c r="E20" s="29">
        <f t="shared" si="1"/>
        <v>93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8" s="44" customFormat="1" ht="71.25" customHeight="1" x14ac:dyDescent="0.2">
      <c r="A21" s="11" t="s">
        <v>55</v>
      </c>
      <c r="B21" s="13">
        <v>3</v>
      </c>
      <c r="C21" s="13">
        <v>100</v>
      </c>
      <c r="D21" s="14">
        <v>95</v>
      </c>
      <c r="E21" s="29">
        <f t="shared" si="1"/>
        <v>95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46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1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56</v>
      </c>
      <c r="B24" s="48">
        <v>7</v>
      </c>
      <c r="C24" s="48">
        <v>300</v>
      </c>
      <c r="D24" s="49">
        <v>300</v>
      </c>
      <c r="E24" s="29">
        <f t="shared" ref="E24:E29" si="3">(D24*100)/C24</f>
        <v>100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52</v>
      </c>
      <c r="B25" s="13">
        <f>SUM(B26:B29)</f>
        <v>13</v>
      </c>
      <c r="C25" s="13">
        <v>65</v>
      </c>
      <c r="D25" s="78">
        <v>65</v>
      </c>
      <c r="E25" s="29">
        <f t="shared" si="3"/>
        <v>100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 x14ac:dyDescent="0.2">
      <c r="A26" s="18" t="s">
        <v>53</v>
      </c>
      <c r="B26" s="16">
        <v>2</v>
      </c>
      <c r="C26" s="16">
        <v>100</v>
      </c>
      <c r="D26" s="14">
        <v>100</v>
      </c>
      <c r="E26" s="29">
        <f t="shared" si="3"/>
        <v>100</v>
      </c>
      <c r="F26" s="33" t="str">
        <f>IF(E26&gt;=95,"5",IF(E26&gt;=90,"4", IF(E26&gt;=85,"3",IF(E26&gt;=80,"2","1"))))</f>
        <v>5</v>
      </c>
      <c r="G26" s="77">
        <f>F26*B26</f>
        <v>10</v>
      </c>
      <c r="H26" s="15"/>
    </row>
    <row r="27" spans="1:8" ht="48" customHeight="1" x14ac:dyDescent="0.2">
      <c r="A27" s="18" t="s">
        <v>38</v>
      </c>
      <c r="B27" s="16">
        <v>5</v>
      </c>
      <c r="C27" s="16">
        <v>100</v>
      </c>
      <c r="D27" s="45">
        <v>100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7">
        <f t="shared" ref="G27:G29" si="5">F27*B27</f>
        <v>25</v>
      </c>
      <c r="H27" s="46"/>
    </row>
    <row r="28" spans="1:8" ht="65.25" x14ac:dyDescent="0.2">
      <c r="A28" s="18" t="s">
        <v>54</v>
      </c>
      <c r="B28" s="16">
        <v>3</v>
      </c>
      <c r="C28" s="16">
        <v>100</v>
      </c>
      <c r="D28" s="45">
        <v>100</v>
      </c>
      <c r="E28" s="29">
        <f t="shared" si="3"/>
        <v>100</v>
      </c>
      <c r="F28" s="33" t="str">
        <f>IF(E28&gt;=90,"5",IF(E28&gt;=85,"4", IF(E28&gt;=80,"3",IF(E28&gt;=75,"2","1"))))</f>
        <v>5</v>
      </c>
      <c r="G28" s="77">
        <f t="shared" si="5"/>
        <v>15</v>
      </c>
      <c r="H28" s="46"/>
    </row>
    <row r="29" spans="1:8" ht="65.25" x14ac:dyDescent="0.2">
      <c r="A29" s="18" t="s">
        <v>37</v>
      </c>
      <c r="B29" s="16">
        <v>3</v>
      </c>
      <c r="C29" s="16">
        <v>100</v>
      </c>
      <c r="D29" s="45">
        <v>100</v>
      </c>
      <c r="E29" s="29">
        <f t="shared" si="3"/>
        <v>100</v>
      </c>
      <c r="F29" s="33" t="str">
        <f>IF(E29&gt;=90,"5",IF(E29&gt;=80,"4", IF(E29&gt;=70,"3",IF(E29&gt;=60,"2","1"))))</f>
        <v>5</v>
      </c>
      <c r="G29" s="77">
        <f t="shared" si="5"/>
        <v>15</v>
      </c>
      <c r="H29" s="46"/>
    </row>
    <row r="30" spans="1:8" x14ac:dyDescent="0.2">
      <c r="A30" s="62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100</v>
      </c>
      <c r="H30" s="64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3" t="s">
        <v>61</v>
      </c>
      <c r="B32" s="93"/>
      <c r="C32" s="93"/>
      <c r="D32" s="93"/>
      <c r="E32" s="93"/>
      <c r="F32" s="93"/>
      <c r="G32" s="93"/>
      <c r="H32" s="93"/>
    </row>
    <row r="33" spans="1:8" x14ac:dyDescent="0.2">
      <c r="A33" s="6" t="s">
        <v>1</v>
      </c>
      <c r="B33" s="21" t="s">
        <v>30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7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21</v>
      </c>
      <c r="B35" s="12" t="s">
        <v>23</v>
      </c>
      <c r="C35" s="31">
        <v>104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22</v>
      </c>
      <c r="B36" s="88" t="s">
        <v>24</v>
      </c>
      <c r="C36" s="31">
        <v>104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25</v>
      </c>
      <c r="B37" s="12" t="s">
        <v>26</v>
      </c>
      <c r="C37" s="31">
        <v>1</v>
      </c>
      <c r="D37" s="32">
        <v>1</v>
      </c>
      <c r="E37" s="15">
        <v>5</v>
      </c>
      <c r="F37" s="33" t="str">
        <f>IF(E37=5,"1","0")</f>
        <v>1</v>
      </c>
      <c r="G37" s="33" t="str">
        <f t="shared" si="6"/>
        <v>ผ่าน</v>
      </c>
      <c r="H37" s="16"/>
    </row>
    <row r="38" spans="1:8" ht="43.5" x14ac:dyDescent="0.2">
      <c r="A38" s="30" t="s">
        <v>27</v>
      </c>
      <c r="B38" s="12" t="s">
        <v>28</v>
      </c>
      <c r="C38" s="31">
        <v>78045</v>
      </c>
      <c r="D38" s="32">
        <v>17160</v>
      </c>
      <c r="E38" s="15">
        <f t="shared" ref="E38:E39" si="7">D38*100/C38</f>
        <v>21.987315010570825</v>
      </c>
      <c r="F38" s="33" t="str">
        <f>IF(E38&gt;18.5,"1","0")</f>
        <v>1</v>
      </c>
      <c r="G38" s="33" t="str">
        <f t="shared" si="6"/>
        <v>ผ่าน</v>
      </c>
      <c r="H38" s="87"/>
    </row>
    <row r="39" spans="1:8" s="35" customFormat="1" ht="85.5" x14ac:dyDescent="0.2">
      <c r="A39" s="30" t="s">
        <v>39</v>
      </c>
      <c r="B39" s="53">
        <v>1</v>
      </c>
      <c r="C39" s="31">
        <v>8</v>
      </c>
      <c r="D39" s="32">
        <v>8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40</v>
      </c>
      <c r="B40" s="53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4" t="s">
        <v>29</v>
      </c>
      <c r="B41" s="47" t="s">
        <v>20</v>
      </c>
      <c r="C41" s="36">
        <v>6</v>
      </c>
      <c r="D41" s="55">
        <f>F35+F36+F37+F38+F39+F40</f>
        <v>6</v>
      </c>
      <c r="E41" s="9">
        <f>D41*100/C41</f>
        <v>100</v>
      </c>
      <c r="F41" s="65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4" t="s">
        <v>15</v>
      </c>
      <c r="B42" s="94"/>
      <c r="C42" s="94"/>
      <c r="D42" s="94"/>
      <c r="E42" s="94"/>
      <c r="F42" s="94"/>
      <c r="G42" s="94"/>
      <c r="H42" s="94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2017-07-24T09:11:11Z</cp:lastPrinted>
  <dcterms:created xsi:type="dcterms:W3CDTF">2016-01-05T02:15:13Z</dcterms:created>
  <dcterms:modified xsi:type="dcterms:W3CDTF">2017-08-15T05:29:00Z</dcterms:modified>
</cp:coreProperties>
</file>