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ยุทธศาสตร์64( พี่เลย)\แบบประเมินตนเองยุทธศาสตร์64รอบที่ 1\"/>
    </mc:Choice>
  </mc:AlternateContent>
  <xr:revisionPtr revIDLastSave="0" documentId="8_{47345352-C1EA-4477-A073-3980556141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B38" i="1" l="1"/>
  <c r="G61" i="1"/>
  <c r="H61" i="1" s="1"/>
  <c r="D14" i="1" s="1"/>
  <c r="E14" i="1" s="1"/>
  <c r="F14" i="1" s="1"/>
  <c r="G14" i="1" s="1"/>
  <c r="G6" i="1" s="1"/>
  <c r="H6" i="1" s="1"/>
  <c r="D35" i="1"/>
  <c r="E35" i="1" s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<sst xmlns="http://schemas.openxmlformats.org/spreadsheetml/2006/main" count="98" uniqueCount="71">
  <si>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</si>
  <si>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</si>
  <si>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</si>
  <si>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</si>
  <si>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</si>
  <si>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</si>
  <si>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</si>
  <si>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</si>
  <si>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</si>
  <si>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</si>
  <si>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</si>
  <si>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</si>
  <si>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</si>
  <si>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</si>
  <si>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</si>
  <si>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</si>
  <si>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</si>
  <si>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</si>
  <si>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</si>
  <si>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</si>
  <si>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</si>
  <si>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</si>
  <si>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</si>
  <si>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</si>
  <si>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</si>
  <si>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</si>
  <si>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</si>
  <si>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</si>
  <si>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</si>
  <si>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</si>
  <si>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</si>
  <si>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</si>
  <si>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</si>
  <si>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</si>
  <si>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</si>
  <si>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</si>
  <si>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</si>
  <si>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</si>
  <si>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</si>
  <si>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</si>
  <si>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</si>
  <si>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</si>
  <si>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</si>
  <si>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</si>
  <si>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</si>
  <si>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</si>
  <si>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</si>
  <si>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</si>
  <si>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</si>
  <si>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</si>
  <si>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</si>
  <si>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</si>
  <si>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</si>
  <si>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</si>
  <si>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</si>
  <si>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</si>
  <si>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</si>
  <si>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</si>
  <si>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</si>
  <si>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</si>
  <si>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</si>
  <si>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</si>
  <si>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</si>
  <si>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</si>
  <si>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</si>
  <si>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</si>
  <si>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</si>
  <si>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</si>
  <si>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</si>
  <si>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</si>
  <si>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คปสอ.ท่าคันโท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</si>
</sst>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5"/>
  <sheetViews>
    <sheetView tabSelected="1" topLeftCell="A43" workbookViewId="0">
      <selection activeCell="Q50" sqref="Q50"/>
    </sheetView>
  </sheetViews>
  <sheetFormatPr defaultRowHeight="21" x14ac:dyDescent="0.25"/>
  <cols>
    <col min="1" max="1" width="38.3984375" style="96" customWidth="1"/>
    <col min="2" max="2" width="6.3984375" style="3" customWidth="1"/>
    <col min="3" max="3" width="9.296875" style="3" customWidth="1"/>
    <col min="4" max="4" width="7.296875" style="4" customWidth="1"/>
    <col min="5" max="5" width="7.3984375" style="6" customWidth="1"/>
    <col min="6" max="6" width="7" style="5" customWidth="1"/>
    <col min="7" max="7" width="8.09765625" style="5" customWidth="1"/>
    <col min="8" max="8" width="7.3984375" style="6" customWidth="1"/>
    <col min="9" max="256" width="9.09765625" style="1"/>
    <col min="257" max="257" width="38.8984375" style="1" customWidth="1"/>
    <col min="258" max="258" width="6.3984375" style="1" customWidth="1"/>
    <col min="259" max="259" width="7.59765625" style="1" customWidth="1"/>
    <col min="260" max="260" width="6.398437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.09765625" style="1"/>
    <col min="513" max="513" width="38.8984375" style="1" customWidth="1"/>
    <col min="514" max="514" width="6.3984375" style="1" customWidth="1"/>
    <col min="515" max="515" width="7.59765625" style="1" customWidth="1"/>
    <col min="516" max="516" width="6.398437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.09765625" style="1"/>
    <col min="769" max="769" width="38.8984375" style="1" customWidth="1"/>
    <col min="770" max="770" width="6.3984375" style="1" customWidth="1"/>
    <col min="771" max="771" width="7.59765625" style="1" customWidth="1"/>
    <col min="772" max="772" width="6.398437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.09765625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398437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.09765625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398437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.09765625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398437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.09765625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398437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.09765625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398437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.09765625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398437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.09765625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398437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.09765625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398437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.09765625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398437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.09765625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398437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.09765625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398437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.09765625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398437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.09765625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398437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.09765625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398437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.09765625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398437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.09765625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398437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.09765625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398437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.09765625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398437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.09765625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398437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.09765625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398437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.09765625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398437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.09765625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398437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.09765625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398437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.09765625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398437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.09765625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398437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.09765625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398437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.09765625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398437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.09765625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398437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.09765625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398437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.09765625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398437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.09765625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398437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.09765625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398437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.09765625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398437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.09765625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398437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.09765625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398437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.09765625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398437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.09765625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398437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.09765625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398437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.09765625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398437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.09765625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398437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.09765625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398437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.09765625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398437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.09765625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398437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.09765625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398437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.09765625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398437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.09765625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398437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.09765625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398437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.09765625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398437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.09765625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398437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.09765625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398437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.09765625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398437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.09765625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398437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.09765625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398437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.09765625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398437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.09765625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398437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.09765625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398437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.09765625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398437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.09765625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398437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.09765625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398437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.09765625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398437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.09765625" style="1"/>
  </cols>
  <sheetData>
    <row r="1" spans="1:8" x14ac:dyDescent="0.25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 x14ac:dyDescent="0.55000000000000004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 x14ac:dyDescent="0.25">
      <c r="A3" s="2" t="s">
        <v>0</v>
      </c>
      <c r="E3" s="5"/>
      <c r="F3" s="6"/>
    </row>
    <row r="4" spans="1:8" x14ac:dyDescent="0.25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0.799999999999997" x14ac:dyDescent="0.25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5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34.4</v>
      </c>
      <c r="H6" s="23">
        <f>(G6*100)/B6</f>
        <v>61.428571428571431</v>
      </c>
    </row>
    <row r="7" spans="1:8" ht="42" x14ac:dyDescent="0.25">
      <c r="A7" s="24" t="s">
        <v>13</v>
      </c>
      <c r="B7" s="13">
        <v>3</v>
      </c>
      <c r="C7" s="25" t="s">
        <v>14</v>
      </c>
      <c r="D7" s="26">
        <v>3</v>
      </c>
      <c r="E7" s="27">
        <f>$D$7</f>
        <v>3</v>
      </c>
      <c r="F7" s="28" t="str">
        <f>IF(E7&gt;=5,"5",IF(E7&gt;=4,"4", IF(E7&gt;=3,"3",IF(E7&gt;=2,"2","1"))))</f>
        <v>3</v>
      </c>
      <c r="G7" s="29">
        <f t="shared" ref="G7:G14" si="0">B7*F7/5</f>
        <v>1.8</v>
      </c>
      <c r="H7" s="30"/>
    </row>
    <row r="8" spans="1:8" ht="63" x14ac:dyDescent="0.25">
      <c r="A8" s="24" t="s">
        <v>15</v>
      </c>
      <c r="B8" s="13">
        <v>5</v>
      </c>
      <c r="C8" s="25" t="s">
        <v>14</v>
      </c>
      <c r="D8" s="26">
        <v>3</v>
      </c>
      <c r="E8" s="27">
        <f>$D$8</f>
        <v>3</v>
      </c>
      <c r="F8" s="28" t="str">
        <f>IF(E8&gt;=5,"5",IF(E8&gt;=4,"4", IF(E8&gt;=3,"3",IF(E8&gt;=2,"2","1"))))</f>
        <v>3</v>
      </c>
      <c r="G8" s="29">
        <f t="shared" si="0"/>
        <v>3</v>
      </c>
      <c r="H8" s="30"/>
    </row>
    <row r="9" spans="1:8" s="33" customFormat="1" ht="42" x14ac:dyDescent="0.25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2" x14ac:dyDescent="0.25">
      <c r="A10" s="31" t="s">
        <v>17</v>
      </c>
      <c r="B10" s="32">
        <v>6</v>
      </c>
      <c r="C10" s="25" t="s">
        <v>14</v>
      </c>
      <c r="D10" s="26">
        <v>3</v>
      </c>
      <c r="E10" s="27">
        <f>$D$10</f>
        <v>3</v>
      </c>
      <c r="F10" s="28" t="str">
        <f>IF(E10&gt;=5,"5",IF(E10&gt;=4,"4", IF(E10&gt;=3,"3",IF(E10&gt;=2,"2","1"))))</f>
        <v>3</v>
      </c>
      <c r="G10" s="29">
        <f t="shared" si="0"/>
        <v>3.6</v>
      </c>
      <c r="H10" s="29"/>
    </row>
    <row r="11" spans="1:8" s="33" customFormat="1" ht="42" x14ac:dyDescent="0.25">
      <c r="A11" s="31" t="s">
        <v>18</v>
      </c>
      <c r="B11" s="32">
        <v>2</v>
      </c>
      <c r="C11" s="25">
        <v>100</v>
      </c>
      <c r="D11" s="34">
        <v>59</v>
      </c>
      <c r="E11" s="35">
        <f>(D11*100)/C11</f>
        <v>59</v>
      </c>
      <c r="F11" s="28" t="str">
        <f>IF(E11&gt;=80,"5",IF(E11&gt;=75,"4", IF(E11&gt;=70,"3",IF(E11&gt;=65,"2","1"))))</f>
        <v>1</v>
      </c>
      <c r="G11" s="29">
        <f t="shared" si="0"/>
        <v>0.4</v>
      </c>
      <c r="H11" s="29"/>
    </row>
    <row r="12" spans="1:8" s="33" customFormat="1" ht="42" x14ac:dyDescent="0.25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2" x14ac:dyDescent="0.25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5">
      <c r="A14" s="36" t="s">
        <v>21</v>
      </c>
      <c r="B14" s="32">
        <v>18</v>
      </c>
      <c r="C14" s="37">
        <v>100</v>
      </c>
      <c r="D14" s="38">
        <f>$H$61</f>
        <v>53.333333333333343</v>
      </c>
      <c r="E14" s="35">
        <f>(D14*100)/C14</f>
        <v>53.333333333333343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 x14ac:dyDescent="0.25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19</v>
      </c>
      <c r="H15" s="44">
        <f>(G15*100)/B15</f>
        <v>95</v>
      </c>
    </row>
    <row r="16" spans="1:8" s="33" customFormat="1" ht="42" x14ac:dyDescent="0.25">
      <c r="A16" s="36" t="s">
        <v>23</v>
      </c>
      <c r="B16" s="32">
        <v>5</v>
      </c>
      <c r="C16" s="45">
        <v>9</v>
      </c>
      <c r="D16" s="46">
        <v>6</v>
      </c>
      <c r="E16" s="47">
        <f>(D16*100)/C16</f>
        <v>66.666666666666671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2" x14ac:dyDescent="0.25">
      <c r="A17" s="31" t="s">
        <v>24</v>
      </c>
      <c r="B17" s="32">
        <v>5</v>
      </c>
      <c r="C17" s="45" t="s">
        <v>14</v>
      </c>
      <c r="D17" s="46">
        <v>4</v>
      </c>
      <c r="E17" s="47">
        <f>$D$17</f>
        <v>4</v>
      </c>
      <c r="F17" s="47" t="str">
        <f>IF(E17&gt;=5,"5",IF(E17&gt;=4,"4", IF(E17&gt;=3,"3",IF(E17&gt;=2,"2","1"))))</f>
        <v>4</v>
      </c>
      <c r="G17" s="44">
        <f t="shared" si="1"/>
        <v>4</v>
      </c>
      <c r="H17" s="48"/>
    </row>
    <row r="18" spans="1:8" ht="42" x14ac:dyDescent="0.25">
      <c r="A18" s="31" t="s">
        <v>25</v>
      </c>
      <c r="B18" s="32">
        <v>10</v>
      </c>
      <c r="C18" s="45">
        <v>10</v>
      </c>
      <c r="D18" s="49">
        <v>9.5</v>
      </c>
      <c r="E18" s="47">
        <f>(D18*100)/C18</f>
        <v>95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2" x14ac:dyDescent="0.25">
      <c r="A19" s="31" t="s">
        <v>26</v>
      </c>
      <c r="B19" s="32">
        <v>2.5</v>
      </c>
      <c r="C19" s="45" t="s">
        <v>14</v>
      </c>
      <c r="D19" s="46">
        <v>4</v>
      </c>
      <c r="E19" s="47">
        <f>$D$19</f>
        <v>4</v>
      </c>
      <c r="F19" s="47" t="str">
        <f>IF(E19&gt;=5,"5",IF(E19&gt;=4,"4", IF(E19&gt;=3,"3",IF(E19&gt;=2,"2","1"))))</f>
        <v>4</v>
      </c>
      <c r="G19" s="44">
        <f t="shared" si="1"/>
        <v>2</v>
      </c>
      <c r="H19" s="48"/>
    </row>
    <row r="20" spans="1:8" ht="63" x14ac:dyDescent="0.25">
      <c r="A20" s="31" t="s">
        <v>27</v>
      </c>
      <c r="B20" s="32">
        <v>3</v>
      </c>
      <c r="C20" s="45">
        <v>100</v>
      </c>
      <c r="D20" s="49">
        <v>75.400000000000006</v>
      </c>
      <c r="E20" s="47">
        <f>(D20*100)/C20</f>
        <v>75.400000000000006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3" x14ac:dyDescent="0.25">
      <c r="A21" s="31" t="s">
        <v>28</v>
      </c>
      <c r="B21" s="32">
        <v>2</v>
      </c>
      <c r="C21" s="45">
        <v>50</v>
      </c>
      <c r="D21" s="46">
        <v>45</v>
      </c>
      <c r="E21" s="47">
        <f>(D21*100)/C21</f>
        <v>90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3" x14ac:dyDescent="0.25">
      <c r="A22" s="31" t="s">
        <v>29</v>
      </c>
      <c r="B22" s="32">
        <v>2.5</v>
      </c>
      <c r="C22" s="45">
        <v>3</v>
      </c>
      <c r="D22" s="46">
        <v>3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5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2.4" x14ac:dyDescent="0.25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5">
      <c r="A25" s="31" t="s">
        <v>32</v>
      </c>
      <c r="B25" s="54">
        <v>5</v>
      </c>
      <c r="C25" s="25">
        <v>10</v>
      </c>
      <c r="D25" s="55">
        <v>10</v>
      </c>
      <c r="E25" s="35" t="str">
        <f>IF(D25&gt;=10,"5",IF(D25&gt;=8,"4", IF(D25&gt;=6,"3",IF(D25&gt;=4,"2","1"))))</f>
        <v>5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5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0.399999999999999" x14ac:dyDescent="0.25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11.2</v>
      </c>
      <c r="H27" s="44">
        <f>(G27*100)/B27</f>
        <v>80</v>
      </c>
    </row>
    <row r="28" spans="1:8" s="61" customFormat="1" ht="61.2" x14ac:dyDescent="0.25">
      <c r="A28" s="36" t="s">
        <v>35</v>
      </c>
      <c r="B28" s="32">
        <v>5</v>
      </c>
      <c r="C28" s="58">
        <v>100</v>
      </c>
      <c r="D28" s="59">
        <f>G29+G30</f>
        <v>60</v>
      </c>
      <c r="E28" s="35">
        <f>(D28*100)/C28</f>
        <v>60</v>
      </c>
      <c r="F28" s="28" t="str">
        <f>IF(E28&gt;=80,"5",IF(E28&gt;=70,"4", IF(E28&gt;=60,"3",IF(E28&gt;=50,"2","1"))))</f>
        <v>3</v>
      </c>
      <c r="G28" s="44">
        <f>B28*F28/5</f>
        <v>3</v>
      </c>
      <c r="H28" s="60"/>
    </row>
    <row r="29" spans="1:8" s="61" customFormat="1" ht="43.5" customHeight="1" x14ac:dyDescent="0.25">
      <c r="A29" s="31" t="s">
        <v>36</v>
      </c>
      <c r="B29" s="54">
        <v>40</v>
      </c>
      <c r="C29" s="25" t="s">
        <v>14</v>
      </c>
      <c r="D29" s="26">
        <v>3</v>
      </c>
      <c r="E29" s="27">
        <f>$D$29</f>
        <v>3</v>
      </c>
      <c r="F29" s="28" t="str">
        <f>IF(E29&gt;=5,"5",IF(E29&gt;=4,"4", IF(E29&gt;=3,"3",IF(E29&gt;=2,"2","1"))))</f>
        <v>3</v>
      </c>
      <c r="G29" s="62">
        <f>B29*F29/5</f>
        <v>24</v>
      </c>
      <c r="H29" s="60"/>
    </row>
    <row r="30" spans="1:8" s="61" customFormat="1" ht="48.75" customHeight="1" x14ac:dyDescent="0.25">
      <c r="A30" s="31" t="s">
        <v>37</v>
      </c>
      <c r="B30" s="54">
        <v>60</v>
      </c>
      <c r="C30" s="25" t="s">
        <v>14</v>
      </c>
      <c r="D30" s="26">
        <v>3</v>
      </c>
      <c r="E30" s="27">
        <f>$D$30</f>
        <v>3</v>
      </c>
      <c r="F30" s="28" t="str">
        <f>IF(E30&gt;=5,"5",IF(E30&gt;=4,"4", IF(E30&gt;=3,"3",IF(E30&gt;=2,"2","1"))))</f>
        <v>3</v>
      </c>
      <c r="G30" s="62">
        <f>B30*F30/5</f>
        <v>36</v>
      </c>
      <c r="H30" s="60"/>
    </row>
    <row r="31" spans="1:8" s="33" customFormat="1" ht="40.799999999999997" x14ac:dyDescent="0.25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0.799999999999997" x14ac:dyDescent="0.25">
      <c r="A32" s="36" t="s">
        <v>39</v>
      </c>
      <c r="B32" s="32">
        <v>2</v>
      </c>
      <c r="C32" s="25" t="s">
        <v>14</v>
      </c>
      <c r="D32" s="64">
        <v>4.5</v>
      </c>
      <c r="E32" s="35">
        <f>$D$32</f>
        <v>4.5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11" s="66" customFormat="1" ht="65.25" customHeight="1" x14ac:dyDescent="0.25">
      <c r="A33" s="36" t="s">
        <v>40</v>
      </c>
      <c r="B33" s="54">
        <v>1</v>
      </c>
      <c r="C33" s="25" t="s">
        <v>14</v>
      </c>
      <c r="D33" s="64">
        <v>4</v>
      </c>
      <c r="E33" s="35">
        <f>$D$33</f>
        <v>4</v>
      </c>
      <c r="F33" s="35" t="str">
        <f>IF(E33&gt;=5,"5",IF(E33&gt;=4,"4", IF(E33&gt;=3,"3",IF(E33&gt;=2,"2","1"))))</f>
        <v>4</v>
      </c>
      <c r="G33" s="67">
        <f>F33*B33/5</f>
        <v>0.8</v>
      </c>
      <c r="H33" s="65"/>
    </row>
    <row r="34" spans="1:11" s="66" customFormat="1" ht="38.25" customHeight="1" x14ac:dyDescent="0.25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11" s="66" customFormat="1" ht="42" x14ac:dyDescent="0.25">
      <c r="A35" s="31" t="s">
        <v>42</v>
      </c>
      <c r="B35" s="32">
        <v>3</v>
      </c>
      <c r="C35" s="68">
        <v>3</v>
      </c>
      <c r="D35" s="69">
        <f>G36+G37</f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11" s="66" customFormat="1" ht="63" x14ac:dyDescent="0.25">
      <c r="A36" s="31" t="s">
        <v>43</v>
      </c>
      <c r="B36" s="54">
        <v>2</v>
      </c>
      <c r="C36" s="25">
        <v>100</v>
      </c>
      <c r="D36" s="64">
        <v>100</v>
      </c>
      <c r="E36" s="71">
        <f>(D36*100)/C36</f>
        <v>100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11" s="66" customFormat="1" ht="42" x14ac:dyDescent="0.25">
      <c r="A37" s="31" t="s">
        <v>44</v>
      </c>
      <c r="B37" s="54">
        <v>1</v>
      </c>
      <c r="C37" s="25">
        <v>100</v>
      </c>
      <c r="D37" s="64">
        <v>60</v>
      </c>
      <c r="E37" s="71">
        <f>(D37*100)/C37</f>
        <v>60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11" s="66" customFormat="1" x14ac:dyDescent="0.25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72.599999999999994</v>
      </c>
      <c r="H38" s="74"/>
    </row>
    <row r="39" spans="1:11" s="76" customFormat="1" x14ac:dyDescent="0.25">
      <c r="A39" s="75"/>
      <c r="B39" s="3"/>
      <c r="C39" s="3"/>
      <c r="D39" s="4"/>
      <c r="E39" s="6"/>
      <c r="F39" s="6"/>
      <c r="G39" s="5"/>
      <c r="H39" s="6"/>
    </row>
    <row r="40" spans="1:11" ht="40.799999999999997" x14ac:dyDescent="0.25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11" ht="21.75" customHeight="1" x14ac:dyDescent="0.25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11" ht="21.75" customHeight="1" x14ac:dyDescent="0.25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11" s="76" customFormat="1" ht="42" x14ac:dyDescent="0.25">
      <c r="A43" s="83" t="s">
        <v>47</v>
      </c>
      <c r="B43" s="58">
        <v>1</v>
      </c>
      <c r="C43" s="45">
        <v>8</v>
      </c>
      <c r="D43" s="46">
        <v>8</v>
      </c>
      <c r="E43" s="84">
        <f>(D43*100)/C43</f>
        <v>100</v>
      </c>
      <c r="F43" s="85" t="str">
        <f>IF(E43&gt;=90,"5",IF(E43&gt;=80,"4", IF(E43&gt;=70,"3",IF(E43&gt;=60,"2","1"))))</f>
        <v>5</v>
      </c>
      <c r="G43" s="84">
        <f t="shared" ref="G43:G60" si="2">B43*F43/5</f>
        <v>1</v>
      </c>
      <c r="H43" s="86"/>
    </row>
    <row r="44" spans="1:11" s="66" customFormat="1" ht="42" x14ac:dyDescent="0.25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11" s="66" customFormat="1" ht="44.25" customHeight="1" x14ac:dyDescent="0.25">
      <c r="A45" s="87" t="s">
        <v>49</v>
      </c>
      <c r="B45" s="88">
        <v>1</v>
      </c>
      <c r="C45" s="45">
        <v>1149</v>
      </c>
      <c r="D45" s="46">
        <v>5</v>
      </c>
      <c r="E45" s="84">
        <f>(D45*1000)/C45</f>
        <v>4.3516100957354222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11" ht="42" x14ac:dyDescent="0.25">
      <c r="A46" s="87" t="s">
        <v>50</v>
      </c>
      <c r="B46" s="88">
        <v>1</v>
      </c>
      <c r="C46" s="45">
        <v>2101</v>
      </c>
      <c r="D46" s="46">
        <v>494</v>
      </c>
      <c r="E46" s="84">
        <f>(D46*100)/C46</f>
        <v>23.512613041408851</v>
      </c>
      <c r="F46" s="85" t="str">
        <f>IF(E46&gt;=70,"5",IF(E46&gt;=60,"4", IF(E46&gt;=50,"3",IF(E46&gt;=40,"2","1"))))</f>
        <v>1</v>
      </c>
      <c r="G46" s="84">
        <f t="shared" si="2"/>
        <v>0.2</v>
      </c>
      <c r="H46" s="86"/>
      <c r="I46" s="1">
        <v>2115</v>
      </c>
      <c r="J46" s="1">
        <v>755</v>
      </c>
      <c r="K46" s="1">
        <v>494</v>
      </c>
    </row>
    <row r="47" spans="1:11" s="66" customFormat="1" ht="42" x14ac:dyDescent="0.25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11" s="66" customFormat="1" ht="42" x14ac:dyDescent="0.25">
      <c r="A48" s="87" t="s">
        <v>52</v>
      </c>
      <c r="B48" s="88">
        <v>1</v>
      </c>
      <c r="C48" s="45">
        <v>100</v>
      </c>
      <c r="D48" s="46">
        <v>50</v>
      </c>
      <c r="E48" s="89">
        <f>(D48*100)/C48</f>
        <v>50</v>
      </c>
      <c r="F48" s="90" t="str">
        <f>IF(E48&gt;=75,"5",IF(E48&gt;=71,"4", IF(E48&gt;=66,"3",IF(E48&gt;=60,"2","1"))))</f>
        <v>1</v>
      </c>
      <c r="G48" s="84">
        <f t="shared" si="2"/>
        <v>0.2</v>
      </c>
      <c r="H48" s="86"/>
    </row>
    <row r="49" spans="1:8" s="66" customFormat="1" ht="63" x14ac:dyDescent="0.25">
      <c r="A49" s="87" t="s">
        <v>53</v>
      </c>
      <c r="B49" s="91">
        <v>1</v>
      </c>
      <c r="C49" s="45">
        <v>1</v>
      </c>
      <c r="D49" s="46">
        <v>0</v>
      </c>
      <c r="E49" s="84">
        <f>(D49*100)/C49</f>
        <v>0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3" x14ac:dyDescent="0.25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2" x14ac:dyDescent="0.25">
      <c r="A51" s="87" t="s">
        <v>55</v>
      </c>
      <c r="B51" s="92">
        <v>1</v>
      </c>
      <c r="C51" s="45">
        <v>4</v>
      </c>
      <c r="D51" s="46">
        <v>1</v>
      </c>
      <c r="E51" s="67">
        <f>(D51*100)/C51</f>
        <v>25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5">
      <c r="A52" s="83" t="s">
        <v>56</v>
      </c>
      <c r="B52" s="88">
        <v>1</v>
      </c>
      <c r="C52" s="45">
        <v>1623</v>
      </c>
      <c r="D52" s="46">
        <v>1175</v>
      </c>
      <c r="E52" s="84">
        <f t="shared" ref="E52:E57" si="3">(D52*100)/C52</f>
        <v>72.396796056685147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3" x14ac:dyDescent="0.25">
      <c r="A53" s="95" t="s">
        <v>69</v>
      </c>
      <c r="B53" s="88">
        <v>1</v>
      </c>
      <c r="C53" s="45">
        <v>7</v>
      </c>
      <c r="D53" s="46">
        <v>0</v>
      </c>
      <c r="E53" s="84">
        <f t="shared" si="3"/>
        <v>0</v>
      </c>
      <c r="F53" s="47" t="str">
        <f>IF(E53&gt;=30,"5",IF(E53&gt;=25,"4", IF(E53&gt;=20,"3",IF(E53&gt;=15,"2","1"))))</f>
        <v>1</v>
      </c>
      <c r="G53" s="84">
        <f t="shared" si="2"/>
        <v>0.2</v>
      </c>
      <c r="H53" s="86"/>
    </row>
    <row r="54" spans="1:8" ht="42" x14ac:dyDescent="0.25">
      <c r="A54" s="96" t="s">
        <v>57</v>
      </c>
      <c r="B54" s="25">
        <v>1</v>
      </c>
      <c r="C54" s="45">
        <v>36</v>
      </c>
      <c r="D54" s="93">
        <v>19</v>
      </c>
      <c r="E54" s="84">
        <f t="shared" si="3"/>
        <v>52.777777777777779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2" x14ac:dyDescent="0.25">
      <c r="A55" s="87" t="s">
        <v>58</v>
      </c>
      <c r="B55" s="91">
        <v>1</v>
      </c>
      <c r="C55" s="45">
        <v>16984</v>
      </c>
      <c r="D55" s="46">
        <v>16111</v>
      </c>
      <c r="E55" s="84">
        <f t="shared" si="3"/>
        <v>94.859868111163451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2" x14ac:dyDescent="0.25">
      <c r="A56" s="87" t="s">
        <v>59</v>
      </c>
      <c r="B56" s="91">
        <v>1</v>
      </c>
      <c r="C56" s="45">
        <v>37</v>
      </c>
      <c r="D56" s="46">
        <v>30</v>
      </c>
      <c r="E56" s="84">
        <f t="shared" si="3"/>
        <v>81.081081081081081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3" x14ac:dyDescent="0.25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3" x14ac:dyDescent="0.25">
      <c r="A58" s="87" t="s">
        <v>61</v>
      </c>
      <c r="B58" s="91">
        <v>1</v>
      </c>
      <c r="C58" s="45">
        <v>100</v>
      </c>
      <c r="D58" s="49">
        <v>55.09</v>
      </c>
      <c r="E58" s="84">
        <f>(D58*100)/C58</f>
        <v>55.09</v>
      </c>
      <c r="F58" s="47" t="str">
        <f>IF(E58&gt;=80,"5",IF(E58&gt;=70,"4", IF(E58&gt;=60,"3",IF(E58&gt;=50,"2","1"))))</f>
        <v>2</v>
      </c>
      <c r="G58" s="84">
        <f t="shared" si="2"/>
        <v>0.4</v>
      </c>
      <c r="H58" s="86"/>
    </row>
    <row r="59" spans="1:8" s="66" customFormat="1" x14ac:dyDescent="0.25">
      <c r="A59" s="97" t="s">
        <v>62</v>
      </c>
      <c r="B59" s="91">
        <v>1</v>
      </c>
      <c r="C59" s="98">
        <v>5.75</v>
      </c>
      <c r="D59" s="49">
        <v>5.75</v>
      </c>
      <c r="E59" s="84">
        <f>(D59*100)/C59</f>
        <v>100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63" x14ac:dyDescent="0.25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5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9.6000000000000014</v>
      </c>
      <c r="H61" s="104">
        <f>G61*100/B61</f>
        <v>53.333333333333343</v>
      </c>
    </row>
    <row r="62" spans="1:8" s="110" customFormat="1" ht="24.6" x14ac:dyDescent="0.25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.6" x14ac:dyDescent="0.25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.6" x14ac:dyDescent="0.25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 x14ac:dyDescent="0.25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5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5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5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5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5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5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5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5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5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5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5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5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5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5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5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5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5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5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5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5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5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5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5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5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5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5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5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5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5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5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5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5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5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5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5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5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5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5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5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5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5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5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5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5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5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5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5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5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5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5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5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5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5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5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5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5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5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5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5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5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5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5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5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5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5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5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5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5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5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5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5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5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5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5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5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5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5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5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5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5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5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5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5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5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5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5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5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5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5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5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5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5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5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5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5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5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5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5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5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5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5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5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5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5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5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5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5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5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5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5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5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5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5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5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5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5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5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5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5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5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5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5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5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5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5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5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5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5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5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5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5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5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5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5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5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5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5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5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5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5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5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5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5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5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5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5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5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5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5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5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5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5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5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5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5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5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5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5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5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5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5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5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5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5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5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5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5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5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5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5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5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5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5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5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5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5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5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5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5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5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5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5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5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5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5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5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5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5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5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5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5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5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5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5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5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5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5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5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5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5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5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5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5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5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5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5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5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5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5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5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5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5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5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5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5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5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5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5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5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5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5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5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5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5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5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5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5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5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5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5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5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5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5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5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5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5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5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5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5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5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5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5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5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5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5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5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5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5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5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5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5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5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5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5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5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5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5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5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5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5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5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5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5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5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5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5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5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5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5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5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5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5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5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5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5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5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5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5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5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5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5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5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5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5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5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5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5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5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5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5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5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5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5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5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5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5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5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5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5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5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5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5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5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5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5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5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5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5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5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5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5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5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5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5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5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5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5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5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5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5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5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5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5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5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5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5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5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5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5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5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5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5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5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5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5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5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5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5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5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5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5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5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5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5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5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5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5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5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5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5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5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5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5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5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5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5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5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5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5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5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NB63-02</cp:lastModifiedBy>
  <dcterms:created xsi:type="dcterms:W3CDTF">2021-03-17T05:18:00Z</dcterms:created>
  <dcterms:modified xsi:type="dcterms:W3CDTF">2021-03-25T05:28:40Z</dcterms:modified>
</cp:coreProperties>
</file>