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DEAPAD L340\Desktop\เอกสารคู่มือการประเมินผลการปฏิบัติงานตามกรอบการประเมิน 64\สรุปผลประเมินตนเองส่ง สสจ 64รอบ1\"/>
    </mc:Choice>
  </mc:AlternateContent>
  <xr:revisionPtr revIDLastSave="0" documentId="13_ncr:1_{A73237F3-E671-4F5D-8460-31C36D738573}" xr6:coauthVersionLast="46" xr6:coauthVersionMax="46" xr10:uidLastSave="{00000000-0000-0000-0000-000000000000}"/>
  <bookViews>
    <workbookView xWindow="12252" yWindow="612" windowWidth="10008" windowHeight="12144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B38" i="1" l="1"/>
  <c r="G61" i="1"/>
  <c r="H61" i="1" s="1"/>
  <c r="D14" i="1" s="1"/>
  <c r="E14" i="1" s="1"/>
  <c r="F14" i="1" s="1"/>
  <c r="G14" i="1" s="1"/>
  <c r="G6" i="1" s="1"/>
  <c r="H6" i="1" s="1"/>
  <c r="D35" i="1"/>
  <c r="E35" i="1" s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<sst xmlns="http://schemas.openxmlformats.org/spreadsheetml/2006/main" count="98" uniqueCount="71">
  <si>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</si>
  <si>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</si>
  <si>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</si>
  <si>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</si>
  <si>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</si>
  <si>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</si>
  <si>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</si>
  <si>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</si>
  <si>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</si>
  <si>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</si>
  <si>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</si>
  <si>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</si>
  <si>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</si>
  <si>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</si>
  <si>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</si>
  <si>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</si>
  <si>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</si>
  <si>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</si>
  <si>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</si>
  <si>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</si>
  <si>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</si>
  <si>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</si>
  <si>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</si>
  <si>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</si>
  <si>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</si>
  <si>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</si>
  <si>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</si>
  <si>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</si>
  <si>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</si>
  <si>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</si>
  <si>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</si>
  <si>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</si>
  <si>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</si>
  <si>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</si>
  <si>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</si>
  <si>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</si>
  <si>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</si>
  <si>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</si>
  <si>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</si>
  <si>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</si>
  <si>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</si>
  <si>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</si>
  <si>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</si>
  <si>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</si>
  <si>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</si>
  <si>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</si>
  <si>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</si>
  <si>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</si>
  <si>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</si>
  <si>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</si>
  <si>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</si>
  <si>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</si>
  <si>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</si>
  <si>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</si>
  <si>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</si>
  <si>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</si>
  <si>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</si>
  <si>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</si>
  <si>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</si>
  <si>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</si>
  <si>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</si>
  <si>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</si>
  <si>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</si>
  <si>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</si>
  <si>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</si>
  <si>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</si>
  <si>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</si>
  <si>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</si>
  <si>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</si>
  <si>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</si>
  <si>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คปสอ.ท่าคันโท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</si>
</sst>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topLeftCell="B37" workbookViewId="0">
      <selection activeCell="G60" sqref="G60"/>
    </sheetView>
  </sheetViews>
  <sheetFormatPr defaultRowHeight="21" x14ac:dyDescent="0.25"/>
  <cols>
    <col min="1" max="1" width="38.3984375" style="96" customWidth="1"/>
    <col min="2" max="2" width="6.3984375" style="3" customWidth="1"/>
    <col min="3" max="3" width="9.296875" style="3" customWidth="1"/>
    <col min="4" max="4" width="7.296875" style="4" customWidth="1"/>
    <col min="5" max="5" width="7.3984375" style="6" customWidth="1"/>
    <col min="6" max="6" width="7" style="5" customWidth="1"/>
    <col min="7" max="7" width="8.09765625" style="5" customWidth="1"/>
    <col min="8" max="8" width="7.3984375" style="6" customWidth="1"/>
    <col min="9" max="256" width="9.09765625" style="1"/>
    <col min="257" max="257" width="38.8984375" style="1" customWidth="1"/>
    <col min="258" max="258" width="6.3984375" style="1" customWidth="1"/>
    <col min="259" max="259" width="7.59765625" style="1" customWidth="1"/>
    <col min="260" max="260" width="6.398437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.09765625" style="1"/>
    <col min="513" max="513" width="38.8984375" style="1" customWidth="1"/>
    <col min="514" max="514" width="6.3984375" style="1" customWidth="1"/>
    <col min="515" max="515" width="7.59765625" style="1" customWidth="1"/>
    <col min="516" max="516" width="6.398437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.09765625" style="1"/>
    <col min="769" max="769" width="38.8984375" style="1" customWidth="1"/>
    <col min="770" max="770" width="6.3984375" style="1" customWidth="1"/>
    <col min="771" max="771" width="7.59765625" style="1" customWidth="1"/>
    <col min="772" max="772" width="6.398437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.09765625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398437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.09765625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398437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.09765625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398437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.09765625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398437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.09765625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398437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.09765625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398437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.09765625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398437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.09765625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398437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.09765625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398437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.09765625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398437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.09765625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398437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.09765625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398437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.09765625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398437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.09765625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398437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.09765625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398437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.09765625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398437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.09765625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398437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.09765625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398437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.09765625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398437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.09765625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398437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.09765625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398437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.09765625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398437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.09765625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398437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.09765625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398437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.09765625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398437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.09765625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398437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.09765625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398437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.09765625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398437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.09765625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398437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.09765625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398437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.09765625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398437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.09765625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398437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.09765625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398437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.09765625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398437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.09765625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398437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.09765625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398437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.09765625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398437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.09765625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398437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.09765625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398437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.09765625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398437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.09765625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398437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.09765625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398437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.09765625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398437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.09765625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398437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.09765625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398437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.09765625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398437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.09765625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398437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.09765625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398437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.09765625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398437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.09765625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398437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.09765625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398437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.09765625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398437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.09765625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398437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.09765625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398437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.09765625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398437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.09765625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398437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.09765625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398437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.09765625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398437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.09765625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398437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.09765625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398437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.09765625" style="1"/>
  </cols>
  <sheetData>
    <row r="1" spans="1:8" x14ac:dyDescent="0.25">
      <c r="A1" s="116" t="s">
        <v>70</v>
      </c>
      <c r="B1" s="116"/>
      <c r="C1" s="116"/>
      <c r="D1" s="116"/>
      <c r="E1" s="116"/>
      <c r="F1" s="116"/>
      <c r="G1" s="116"/>
      <c r="H1" s="116"/>
    </row>
    <row r="2" spans="1:8" x14ac:dyDescent="0.55000000000000004">
      <c r="A2" s="117" t="s">
        <v>68</v>
      </c>
      <c r="B2" s="117"/>
      <c r="C2" s="117"/>
      <c r="D2" s="117"/>
      <c r="E2" s="117"/>
      <c r="F2" s="117"/>
      <c r="G2" s="117"/>
      <c r="H2" s="117"/>
    </row>
    <row r="3" spans="1:8" x14ac:dyDescent="0.25">
      <c r="A3" s="2" t="s">
        <v>0</v>
      </c>
      <c r="E3" s="5"/>
      <c r="F3" s="6"/>
    </row>
    <row r="4" spans="1:8" x14ac:dyDescent="0.25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40.799999999999997" x14ac:dyDescent="0.25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5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34.4</v>
      </c>
      <c r="H6" s="23">
        <f>(G6*100)/B6</f>
        <v>61.428571428571431</v>
      </c>
    </row>
    <row r="7" spans="1:8" ht="42" x14ac:dyDescent="0.25">
      <c r="A7" s="24" t="s">
        <v>13</v>
      </c>
      <c r="B7" s="13">
        <v>3</v>
      </c>
      <c r="C7" s="25" t="s">
        <v>14</v>
      </c>
      <c r="D7" s="26">
        <v>3</v>
      </c>
      <c r="E7" s="27">
        <f>$D$7</f>
        <v>3</v>
      </c>
      <c r="F7" s="28" t="str">
        <f>IF(E7&gt;=5,"5",IF(E7&gt;=4,"4", IF(E7&gt;=3,"3",IF(E7&gt;=2,"2","1"))))</f>
        <v>3</v>
      </c>
      <c r="G7" s="29">
        <f t="shared" ref="G7:G14" si="0">B7*F7/5</f>
        <v>1.8</v>
      </c>
      <c r="H7" s="30"/>
    </row>
    <row r="8" spans="1:8" ht="63" x14ac:dyDescent="0.25">
      <c r="A8" s="24" t="s">
        <v>15</v>
      </c>
      <c r="B8" s="13">
        <v>5</v>
      </c>
      <c r="C8" s="25" t="s">
        <v>14</v>
      </c>
      <c r="D8" s="26">
        <v>3</v>
      </c>
      <c r="E8" s="27">
        <f>$D$8</f>
        <v>3</v>
      </c>
      <c r="F8" s="28" t="str">
        <f>IF(E8&gt;=5,"5",IF(E8&gt;=4,"4", IF(E8&gt;=3,"3",IF(E8&gt;=2,"2","1"))))</f>
        <v>3</v>
      </c>
      <c r="G8" s="29">
        <f t="shared" si="0"/>
        <v>3</v>
      </c>
      <c r="H8" s="30"/>
    </row>
    <row r="9" spans="1:8" s="33" customFormat="1" ht="42" x14ac:dyDescent="0.25">
      <c r="A9" s="31" t="s">
        <v>16</v>
      </c>
      <c r="B9" s="32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3" customFormat="1" ht="42" x14ac:dyDescent="0.25">
      <c r="A10" s="31" t="s">
        <v>17</v>
      </c>
      <c r="B10" s="32">
        <v>6</v>
      </c>
      <c r="C10" s="25" t="s">
        <v>14</v>
      </c>
      <c r="D10" s="26">
        <v>3</v>
      </c>
      <c r="E10" s="27">
        <f>$D$10</f>
        <v>3</v>
      </c>
      <c r="F10" s="28" t="str">
        <f>IF(E10&gt;=5,"5",IF(E10&gt;=4,"4", IF(E10&gt;=3,"3",IF(E10&gt;=2,"2","1"))))</f>
        <v>3</v>
      </c>
      <c r="G10" s="29">
        <f t="shared" si="0"/>
        <v>3.6</v>
      </c>
      <c r="H10" s="29"/>
    </row>
    <row r="11" spans="1:8" s="33" customFormat="1" ht="42" x14ac:dyDescent="0.25">
      <c r="A11" s="31" t="s">
        <v>18</v>
      </c>
      <c r="B11" s="32">
        <v>2</v>
      </c>
      <c r="C11" s="25">
        <v>100</v>
      </c>
      <c r="D11" s="34">
        <v>59</v>
      </c>
      <c r="E11" s="35">
        <f>(D11*100)/C11</f>
        <v>59</v>
      </c>
      <c r="F11" s="28" t="str">
        <f>IF(E11&gt;=80,"5",IF(E11&gt;=75,"4", IF(E11&gt;=70,"3",IF(E11&gt;=65,"2","1"))))</f>
        <v>1</v>
      </c>
      <c r="G11" s="29">
        <f t="shared" si="0"/>
        <v>0.4</v>
      </c>
      <c r="H11" s="29"/>
    </row>
    <row r="12" spans="1:8" s="33" customFormat="1" ht="42" x14ac:dyDescent="0.25">
      <c r="A12" s="31" t="s">
        <v>19</v>
      </c>
      <c r="B12" s="32">
        <v>10</v>
      </c>
      <c r="C12" s="25" t="s">
        <v>14</v>
      </c>
      <c r="D12" s="26">
        <v>5</v>
      </c>
      <c r="E12" s="27">
        <f>$D$12</f>
        <v>5</v>
      </c>
      <c r="F12" s="28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3" customFormat="1" ht="42" x14ac:dyDescent="0.25">
      <c r="A13" s="31" t="s">
        <v>20</v>
      </c>
      <c r="B13" s="32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3" customFormat="1" ht="69" customHeight="1" x14ac:dyDescent="0.25">
      <c r="A14" s="36" t="s">
        <v>21</v>
      </c>
      <c r="B14" s="32">
        <v>18</v>
      </c>
      <c r="C14" s="37">
        <v>100</v>
      </c>
      <c r="D14" s="38">
        <f>$H$61</f>
        <v>52.222222222222221</v>
      </c>
      <c r="E14" s="35">
        <f>(D14*100)/C14</f>
        <v>52.222222222222214</v>
      </c>
      <c r="F14" s="28" t="str">
        <f>IF(E14&gt;=85,"5",IF(E14&gt;=80,"4", IF(E14&gt;=75,"3",IF(E14&gt;=70,"2","1"))))</f>
        <v>1</v>
      </c>
      <c r="G14" s="29">
        <f t="shared" si="0"/>
        <v>3.6</v>
      </c>
      <c r="H14" s="29"/>
    </row>
    <row r="15" spans="1:8" x14ac:dyDescent="0.25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19</v>
      </c>
      <c r="H15" s="44">
        <f>(G15*100)/B15</f>
        <v>95</v>
      </c>
    </row>
    <row r="16" spans="1:8" s="33" customFormat="1" ht="42" x14ac:dyDescent="0.25">
      <c r="A16" s="36" t="s">
        <v>23</v>
      </c>
      <c r="B16" s="32">
        <v>5</v>
      </c>
      <c r="C16" s="45">
        <v>9</v>
      </c>
      <c r="D16" s="46">
        <v>6</v>
      </c>
      <c r="E16" s="47">
        <f>(D16*100)/C16</f>
        <v>66.666666666666671</v>
      </c>
      <c r="F16" s="47" t="str">
        <f>IF(E16&gt;=60,"5",IF(E16&gt;=55,"4", IF(E16&gt;=50,"3",IF(E16&gt;=45,"2","1"))))</f>
        <v>5</v>
      </c>
      <c r="G16" s="44">
        <f t="shared" ref="G16:G22" si="1">B16*F16/5</f>
        <v>5</v>
      </c>
      <c r="H16" s="29"/>
    </row>
    <row r="17" spans="1:8" ht="42" x14ac:dyDescent="0.25">
      <c r="A17" s="31" t="s">
        <v>24</v>
      </c>
      <c r="B17" s="32">
        <v>5</v>
      </c>
      <c r="C17" s="45" t="s">
        <v>14</v>
      </c>
      <c r="D17" s="46">
        <v>4</v>
      </c>
      <c r="E17" s="47">
        <f>$D$17</f>
        <v>4</v>
      </c>
      <c r="F17" s="47" t="str">
        <f>IF(E17&gt;=5,"5",IF(E17&gt;=4,"4", IF(E17&gt;=3,"3",IF(E17&gt;=2,"2","1"))))</f>
        <v>4</v>
      </c>
      <c r="G17" s="44">
        <f t="shared" si="1"/>
        <v>4</v>
      </c>
      <c r="H17" s="48"/>
    </row>
    <row r="18" spans="1:8" ht="42" x14ac:dyDescent="0.25">
      <c r="A18" s="31" t="s">
        <v>25</v>
      </c>
      <c r="B18" s="32">
        <v>10</v>
      </c>
      <c r="C18" s="45">
        <v>10</v>
      </c>
      <c r="D18" s="49">
        <v>9.5</v>
      </c>
      <c r="E18" s="47">
        <f>(D18*100)/C18</f>
        <v>95</v>
      </c>
      <c r="F18" s="47" t="str">
        <f>IF(E18&gt;=80,"5",IF(E18&gt;=75,"4", IF(E18&gt;=70,"3",IF(E18&gt;=65,"2","1"))))</f>
        <v>5</v>
      </c>
      <c r="G18" s="44">
        <f t="shared" si="1"/>
        <v>10</v>
      </c>
      <c r="H18" s="48"/>
    </row>
    <row r="19" spans="1:8" ht="42" x14ac:dyDescent="0.25">
      <c r="A19" s="31" t="s">
        <v>26</v>
      </c>
      <c r="B19" s="32">
        <v>2.5</v>
      </c>
      <c r="C19" s="45" t="s">
        <v>14</v>
      </c>
      <c r="D19" s="46">
        <v>4</v>
      </c>
      <c r="E19" s="47">
        <f>$D$19</f>
        <v>4</v>
      </c>
      <c r="F19" s="47" t="str">
        <f>IF(E19&gt;=5,"5",IF(E19&gt;=4,"4", IF(E19&gt;=3,"3",IF(E19&gt;=2,"2","1"))))</f>
        <v>4</v>
      </c>
      <c r="G19" s="44">
        <f t="shared" si="1"/>
        <v>2</v>
      </c>
      <c r="H19" s="48"/>
    </row>
    <row r="20" spans="1:8" ht="63" x14ac:dyDescent="0.25">
      <c r="A20" s="31" t="s">
        <v>27</v>
      </c>
      <c r="B20" s="32">
        <v>3</v>
      </c>
      <c r="C20" s="45">
        <v>100</v>
      </c>
      <c r="D20" s="49">
        <v>75.400000000000006</v>
      </c>
      <c r="E20" s="47">
        <f>(D20*100)/C20</f>
        <v>75.400000000000006</v>
      </c>
      <c r="F20" s="47" t="str">
        <f>IF(E20&gt;=60,"5",IF(E20&gt;=50,"4", IF(E20&gt;=40,"3",IF(E20&gt;=30,"2","1"))))</f>
        <v>5</v>
      </c>
      <c r="G20" s="44">
        <f t="shared" si="1"/>
        <v>3</v>
      </c>
      <c r="H20" s="48"/>
    </row>
    <row r="21" spans="1:8" ht="63" x14ac:dyDescent="0.25">
      <c r="A21" s="31" t="s">
        <v>28</v>
      </c>
      <c r="B21" s="32">
        <v>2</v>
      </c>
      <c r="C21" s="45">
        <v>50</v>
      </c>
      <c r="D21" s="46">
        <v>45</v>
      </c>
      <c r="E21" s="47">
        <f>(D21*100)/C21</f>
        <v>90</v>
      </c>
      <c r="F21" s="47" t="str">
        <f>IF(E21&gt;=60,"5",IF(E21&gt;=50,"4", IF(E21&gt;=40,"3",IF(E21&gt;=30,"2","1"))))</f>
        <v>5</v>
      </c>
      <c r="G21" s="44">
        <f t="shared" si="1"/>
        <v>2</v>
      </c>
      <c r="H21" s="48"/>
    </row>
    <row r="22" spans="1:8" ht="63" x14ac:dyDescent="0.25">
      <c r="A22" s="31" t="s">
        <v>29</v>
      </c>
      <c r="B22" s="32">
        <v>2.5</v>
      </c>
      <c r="C22" s="45">
        <v>3</v>
      </c>
      <c r="D22" s="46">
        <v>3</v>
      </c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 x14ac:dyDescent="0.25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8</v>
      </c>
      <c r="H23" s="44">
        <f>(G23*100)/B23</f>
        <v>80</v>
      </c>
    </row>
    <row r="24" spans="1:8" s="33" customFormat="1" ht="62.4" x14ac:dyDescent="0.25">
      <c r="A24" s="36" t="s">
        <v>31</v>
      </c>
      <c r="B24" s="32">
        <v>10</v>
      </c>
      <c r="C24" s="25">
        <v>10</v>
      </c>
      <c r="D24" s="50">
        <f>G25+G26</f>
        <v>8</v>
      </c>
      <c r="E24" s="51">
        <f>(D24*100)/C24</f>
        <v>80</v>
      </c>
      <c r="F24" s="52" t="str">
        <f>IF(E24&gt;=85,"5",IF(E24&gt;=80,"4", IF(E24&gt;=75,"3",IF(E24&gt;=70,"2","1"))))</f>
        <v>4</v>
      </c>
      <c r="G24" s="53">
        <f>B24*F24/5</f>
        <v>8</v>
      </c>
      <c r="H24" s="29"/>
    </row>
    <row r="25" spans="1:8" s="33" customFormat="1" ht="45" customHeight="1" x14ac:dyDescent="0.25">
      <c r="A25" s="31" t="s">
        <v>32</v>
      </c>
      <c r="B25" s="54">
        <v>5</v>
      </c>
      <c r="C25" s="25">
        <v>10</v>
      </c>
      <c r="D25" s="55">
        <v>10</v>
      </c>
      <c r="E25" s="35" t="str">
        <f>IF(D25&gt;=10,"5",IF(D25&gt;=8,"4", IF(D25&gt;=6,"3",IF(D25&gt;=4,"2","1"))))</f>
        <v>5</v>
      </c>
      <c r="F25" s="28" t="str">
        <f>IF(E25&gt;=5,"5",IF(E25&gt;=4,"4", IF(E25&gt;=3,"3",IF(E25&gt;=2,"2","1"))))</f>
        <v>5</v>
      </c>
      <c r="G25" s="56">
        <f>B25*F25/5</f>
        <v>5</v>
      </c>
      <c r="H25" s="29"/>
    </row>
    <row r="26" spans="1:8" s="33" customFormat="1" ht="65.25" customHeight="1" x14ac:dyDescent="0.25">
      <c r="A26" s="31" t="s">
        <v>33</v>
      </c>
      <c r="B26" s="54">
        <v>5</v>
      </c>
      <c r="C26" s="25">
        <v>100</v>
      </c>
      <c r="D26" s="57">
        <v>85</v>
      </c>
      <c r="E26" s="35">
        <f>(D26*100)/C26</f>
        <v>85</v>
      </c>
      <c r="F26" s="28" t="str">
        <f>IF(E26&gt;=95,"5",IF(E26&gt;=90,"4", IF(E26&gt;=85,"3",IF(E26&gt;=80,"2","1"))))</f>
        <v>3</v>
      </c>
      <c r="G26" s="56">
        <f>B26*F26/5</f>
        <v>3</v>
      </c>
      <c r="H26" s="29"/>
    </row>
    <row r="27" spans="1:8" s="33" customFormat="1" ht="20.399999999999999" x14ac:dyDescent="0.25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11.2</v>
      </c>
      <c r="H27" s="44">
        <f>(G27*100)/B27</f>
        <v>80</v>
      </c>
    </row>
    <row r="28" spans="1:8" s="61" customFormat="1" ht="61.2" x14ac:dyDescent="0.25">
      <c r="A28" s="36" t="s">
        <v>35</v>
      </c>
      <c r="B28" s="32">
        <v>5</v>
      </c>
      <c r="C28" s="58">
        <v>100</v>
      </c>
      <c r="D28" s="59">
        <f>G29+G30</f>
        <v>60</v>
      </c>
      <c r="E28" s="35">
        <f>(D28*100)/C28</f>
        <v>60</v>
      </c>
      <c r="F28" s="28" t="str">
        <f>IF(E28&gt;=80,"5",IF(E28&gt;=70,"4", IF(E28&gt;=60,"3",IF(E28&gt;=50,"2","1"))))</f>
        <v>3</v>
      </c>
      <c r="G28" s="44">
        <f>B28*F28/5</f>
        <v>3</v>
      </c>
      <c r="H28" s="60"/>
    </row>
    <row r="29" spans="1:8" s="61" customFormat="1" ht="43.5" customHeight="1" x14ac:dyDescent="0.25">
      <c r="A29" s="31" t="s">
        <v>36</v>
      </c>
      <c r="B29" s="54">
        <v>40</v>
      </c>
      <c r="C29" s="25" t="s">
        <v>14</v>
      </c>
      <c r="D29" s="26">
        <v>3</v>
      </c>
      <c r="E29" s="27">
        <f>$D$29</f>
        <v>3</v>
      </c>
      <c r="F29" s="28" t="str">
        <f>IF(E29&gt;=5,"5",IF(E29&gt;=4,"4", IF(E29&gt;=3,"3",IF(E29&gt;=2,"2","1"))))</f>
        <v>3</v>
      </c>
      <c r="G29" s="62">
        <f>B29*F29/5</f>
        <v>24</v>
      </c>
      <c r="H29" s="60"/>
    </row>
    <row r="30" spans="1:8" s="61" customFormat="1" ht="48.75" customHeight="1" x14ac:dyDescent="0.25">
      <c r="A30" s="31" t="s">
        <v>37</v>
      </c>
      <c r="B30" s="54">
        <v>60</v>
      </c>
      <c r="C30" s="25" t="s">
        <v>14</v>
      </c>
      <c r="D30" s="26">
        <v>3</v>
      </c>
      <c r="E30" s="27">
        <f>$D$30</f>
        <v>3</v>
      </c>
      <c r="F30" s="28" t="str">
        <f>IF(E30&gt;=5,"5",IF(E30&gt;=4,"4", IF(E30&gt;=3,"3",IF(E30&gt;=2,"2","1"))))</f>
        <v>3</v>
      </c>
      <c r="G30" s="62">
        <f>B30*F30/5</f>
        <v>36</v>
      </c>
      <c r="H30" s="60"/>
    </row>
    <row r="31" spans="1:8" s="33" customFormat="1" ht="40.799999999999997" x14ac:dyDescent="0.25">
      <c r="A31" s="36" t="s">
        <v>38</v>
      </c>
      <c r="B31" s="32">
        <v>2</v>
      </c>
      <c r="C31" s="25" t="s">
        <v>14</v>
      </c>
      <c r="D31" s="55">
        <v>5</v>
      </c>
      <c r="E31" s="63">
        <f>$D$31</f>
        <v>5</v>
      </c>
      <c r="F31" s="28" t="str">
        <f>IF(E31&gt;=5,"5",IF(E31&gt;=4,"4", IF(E31&gt;=3,"3",IF(E31&gt;=2,"2","1"))))</f>
        <v>5</v>
      </c>
      <c r="G31" s="44">
        <f>B31*F31/5</f>
        <v>2</v>
      </c>
      <c r="H31" s="29"/>
    </row>
    <row r="32" spans="1:8" s="66" customFormat="1" ht="40.799999999999997" x14ac:dyDescent="0.25">
      <c r="A32" s="36" t="s">
        <v>39</v>
      </c>
      <c r="B32" s="32">
        <v>2</v>
      </c>
      <c r="C32" s="25" t="s">
        <v>14</v>
      </c>
      <c r="D32" s="64">
        <v>4.5</v>
      </c>
      <c r="E32" s="35">
        <f>$D$32</f>
        <v>4.5</v>
      </c>
      <c r="F32" s="35" t="str">
        <f>IF(E32&gt;=5,"5",IF(E32&gt;=4,"4", IF(E32&gt;=3,"3",IF(E32&gt;=2,"2","1"))))</f>
        <v>4</v>
      </c>
      <c r="G32" s="44">
        <f>B32*F32/5</f>
        <v>1.6</v>
      </c>
      <c r="H32" s="65"/>
    </row>
    <row r="33" spans="1:8" s="66" customFormat="1" ht="65.25" customHeight="1" x14ac:dyDescent="0.25">
      <c r="A33" s="36" t="s">
        <v>40</v>
      </c>
      <c r="B33" s="54">
        <v>1</v>
      </c>
      <c r="C33" s="25" t="s">
        <v>14</v>
      </c>
      <c r="D33" s="64">
        <v>4</v>
      </c>
      <c r="E33" s="35">
        <f>$D$33</f>
        <v>4</v>
      </c>
      <c r="F33" s="35" t="str">
        <f>IF(E33&gt;=5,"5",IF(E33&gt;=4,"4", IF(E33&gt;=3,"3",IF(E33&gt;=2,"2","1"))))</f>
        <v>4</v>
      </c>
      <c r="G33" s="67">
        <f>F33*B33/5</f>
        <v>0.8</v>
      </c>
      <c r="H33" s="65"/>
    </row>
    <row r="34" spans="1:8" s="66" customFormat="1" ht="38.25" customHeight="1" x14ac:dyDescent="0.25">
      <c r="A34" s="31" t="s">
        <v>41</v>
      </c>
      <c r="B34" s="32">
        <v>2</v>
      </c>
      <c r="C34" s="25">
        <v>10</v>
      </c>
      <c r="D34" s="64">
        <v>5</v>
      </c>
      <c r="E34" s="63">
        <f>(D34*100)/C34</f>
        <v>50</v>
      </c>
      <c r="F34" s="35" t="str">
        <f>IF(E34&gt;=60,"5",IF(E34&gt;=56,"4", IF(E34&gt;=51,"3",IF(E34&gt;=46,"2","1"))))</f>
        <v>2</v>
      </c>
      <c r="G34" s="67">
        <f>F34*B34/5</f>
        <v>0.8</v>
      </c>
      <c r="H34" s="65"/>
    </row>
    <row r="35" spans="1:8" s="66" customFormat="1" ht="42" x14ac:dyDescent="0.25">
      <c r="A35" s="31" t="s">
        <v>42</v>
      </c>
      <c r="B35" s="32">
        <v>3</v>
      </c>
      <c r="C35" s="68">
        <v>3</v>
      </c>
      <c r="D35" s="69">
        <f>G36+G37</f>
        <v>3</v>
      </c>
      <c r="E35" s="35">
        <f>(D35*100)/C35</f>
        <v>100</v>
      </c>
      <c r="F35" s="70" t="str">
        <f>IF(E35&gt;=80,"5",IF(E35&gt;=75,"4", IF(E35&gt;=70,"3",IF(E35&gt;=65,"2","1"))))</f>
        <v>5</v>
      </c>
      <c r="G35" s="67">
        <f>F35*B35/5</f>
        <v>3</v>
      </c>
      <c r="H35" s="65"/>
    </row>
    <row r="36" spans="1:8" s="66" customFormat="1" ht="63" x14ac:dyDescent="0.25">
      <c r="A36" s="31" t="s">
        <v>43</v>
      </c>
      <c r="B36" s="54">
        <v>2</v>
      </c>
      <c r="C36" s="25">
        <v>100</v>
      </c>
      <c r="D36" s="64">
        <v>100</v>
      </c>
      <c r="E36" s="71">
        <f>(D36*100)/C36</f>
        <v>100</v>
      </c>
      <c r="F36" s="70" t="str">
        <f>IF(E36&gt;=80,"5",IF(E36&gt;=75,"4", IF(E36&gt;=70,"3",IF(E36&gt;=65,"2","1"))))</f>
        <v>5</v>
      </c>
      <c r="G36" s="72">
        <f>F36*B36/5</f>
        <v>2</v>
      </c>
      <c r="H36" s="65"/>
    </row>
    <row r="37" spans="1:8" s="66" customFormat="1" ht="42" x14ac:dyDescent="0.25">
      <c r="A37" s="31" t="s">
        <v>44</v>
      </c>
      <c r="B37" s="54">
        <v>1</v>
      </c>
      <c r="C37" s="25">
        <v>100</v>
      </c>
      <c r="D37" s="64">
        <v>60</v>
      </c>
      <c r="E37" s="71">
        <f>(D37*100)/C37</f>
        <v>60</v>
      </c>
      <c r="F37" s="70" t="str">
        <f>IF(E37&gt;=60,"5",IF(E37&gt;=55,"4", IF(E37&gt;=50,"3",IF(E37&gt;=45,"2","1"))))</f>
        <v>5</v>
      </c>
      <c r="G37" s="72">
        <f>F37*B37/5</f>
        <v>1</v>
      </c>
      <c r="H37" s="65"/>
    </row>
    <row r="38" spans="1:8" s="66" customFormat="1" x14ac:dyDescent="0.25">
      <c r="A38" s="73" t="s">
        <v>45</v>
      </c>
      <c r="B38" s="40">
        <f>B27+B23+B15+B6</f>
        <v>100</v>
      </c>
      <c r="C38" s="40"/>
      <c r="D38" s="40"/>
      <c r="E38" s="40"/>
      <c r="F38" s="40"/>
      <c r="G38" s="40">
        <f>G27+G23+G15+G6</f>
        <v>72.599999999999994</v>
      </c>
      <c r="H38" s="74"/>
    </row>
    <row r="39" spans="1:8" s="76" customFormat="1" x14ac:dyDescent="0.25">
      <c r="A39" s="75"/>
      <c r="B39" s="3"/>
      <c r="C39" s="3"/>
      <c r="D39" s="4"/>
      <c r="E39" s="6"/>
      <c r="F39" s="6"/>
      <c r="G39" s="5"/>
      <c r="H39" s="6"/>
    </row>
    <row r="40" spans="1:8" ht="40.799999999999997" x14ac:dyDescent="0.25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 x14ac:dyDescent="0.25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 x14ac:dyDescent="0.25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42" x14ac:dyDescent="0.25">
      <c r="A43" s="83" t="s">
        <v>47</v>
      </c>
      <c r="B43" s="58">
        <v>1</v>
      </c>
      <c r="C43" s="45">
        <v>8</v>
      </c>
      <c r="D43" s="46">
        <v>6</v>
      </c>
      <c r="E43" s="84">
        <f>(D43*100)/C43</f>
        <v>75</v>
      </c>
      <c r="F43" s="85" t="str">
        <f>IF(E43&gt;=90,"5",IF(E43&gt;=80,"4", IF(E43&gt;=70,"3",IF(E43&gt;=60,"2","1"))))</f>
        <v>3</v>
      </c>
      <c r="G43" s="84">
        <f t="shared" ref="G43:G60" si="2">B43*F43/5</f>
        <v>0.6</v>
      </c>
      <c r="H43" s="86"/>
    </row>
    <row r="44" spans="1:8" s="66" customFormat="1" ht="42" x14ac:dyDescent="0.25">
      <c r="A44" s="87" t="s">
        <v>48</v>
      </c>
      <c r="B44" s="88">
        <v>1</v>
      </c>
      <c r="C44" s="45" t="s">
        <v>14</v>
      </c>
      <c r="D44" s="46">
        <v>4</v>
      </c>
      <c r="E44" s="47">
        <f>$D$44</f>
        <v>4</v>
      </c>
      <c r="F44" s="85" t="str">
        <f>IF(E44&gt;=5,"5",IF(E44&gt;=4,"4", IF(E44&gt;=3,"3",IF(E44&gt;=2,"2","1"))))</f>
        <v>4</v>
      </c>
      <c r="G44" s="84">
        <f t="shared" si="2"/>
        <v>0.8</v>
      </c>
      <c r="H44" s="86"/>
    </row>
    <row r="45" spans="1:8" s="66" customFormat="1" ht="44.25" customHeight="1" x14ac:dyDescent="0.25">
      <c r="A45" s="87" t="s">
        <v>49</v>
      </c>
      <c r="B45" s="88">
        <v>1</v>
      </c>
      <c r="C45" s="45">
        <v>1149</v>
      </c>
      <c r="D45" s="46">
        <v>5</v>
      </c>
      <c r="E45" s="84">
        <f>(D45*1000)/C45</f>
        <v>4.3516100957354222</v>
      </c>
      <c r="F45" s="47" t="str">
        <f>IF(E45&lt;=27,"5",IF(E45=29,"4", IF(E45=31,"3",IF(E45=33,"2","1"))))</f>
        <v>5</v>
      </c>
      <c r="G45" s="84">
        <f t="shared" si="2"/>
        <v>1</v>
      </c>
      <c r="H45" s="86"/>
    </row>
    <row r="46" spans="1:8" ht="42" x14ac:dyDescent="0.25">
      <c r="A46" s="87" t="s">
        <v>50</v>
      </c>
      <c r="B46" s="88">
        <v>1</v>
      </c>
      <c r="C46" s="45">
        <v>2101</v>
      </c>
      <c r="D46" s="46">
        <v>1049</v>
      </c>
      <c r="E46" s="84">
        <f>(D46*100)/C46</f>
        <v>49.928605425987627</v>
      </c>
      <c r="F46" s="85" t="str">
        <f>IF(E46&gt;=70,"5",IF(E46&gt;=60,"4", IF(E46&gt;=50,"3",IF(E46&gt;=40,"2","1"))))</f>
        <v>2</v>
      </c>
      <c r="G46" s="84">
        <f t="shared" si="2"/>
        <v>0.4</v>
      </c>
      <c r="H46" s="86"/>
    </row>
    <row r="47" spans="1:8" s="66" customFormat="1" ht="42" x14ac:dyDescent="0.25">
      <c r="A47" s="87" t="s">
        <v>51</v>
      </c>
      <c r="B47" s="88">
        <v>1</v>
      </c>
      <c r="C47" s="45" t="s">
        <v>14</v>
      </c>
      <c r="D47" s="46">
        <v>5</v>
      </c>
      <c r="E47" s="84">
        <f>$D$47</f>
        <v>5</v>
      </c>
      <c r="F47" s="47" t="str">
        <f>IF(E47&gt;=5,"5",IF(E47&gt;=4,"4", IF(E47&gt;=3,"3",IF(E47&gt;=2,"2","1"))))</f>
        <v>5</v>
      </c>
      <c r="G47" s="84">
        <f t="shared" si="2"/>
        <v>1</v>
      </c>
      <c r="H47" s="86"/>
    </row>
    <row r="48" spans="1:8" s="66" customFormat="1" ht="42" x14ac:dyDescent="0.25">
      <c r="A48" s="87" t="s">
        <v>52</v>
      </c>
      <c r="B48" s="88">
        <v>1</v>
      </c>
      <c r="C48" s="45">
        <v>100</v>
      </c>
      <c r="D48" s="46">
        <v>50</v>
      </c>
      <c r="E48" s="89">
        <f>(D48*100)/C48</f>
        <v>50</v>
      </c>
      <c r="F48" s="90" t="str">
        <f>IF(E48&gt;=75,"5",IF(E48&gt;=71,"4", IF(E48&gt;=66,"3",IF(E48&gt;=60,"2","1"))))</f>
        <v>1</v>
      </c>
      <c r="G48" s="84">
        <f t="shared" si="2"/>
        <v>0.2</v>
      </c>
      <c r="H48" s="86"/>
    </row>
    <row r="49" spans="1:8" s="66" customFormat="1" ht="63" x14ac:dyDescent="0.25">
      <c r="A49" s="87" t="s">
        <v>53</v>
      </c>
      <c r="B49" s="91">
        <v>1</v>
      </c>
      <c r="C49" s="45">
        <v>1</v>
      </c>
      <c r="D49" s="46">
        <v>0</v>
      </c>
      <c r="E49" s="84">
        <f>(D49*100)/C49</f>
        <v>0</v>
      </c>
      <c r="F49" s="85" t="str">
        <f>IF(E49&gt;=55,"5",IF(E49&gt;=54,"4", IF(E49&gt;=53,"3",IF(E49&gt;=51,"2","1"))))</f>
        <v>1</v>
      </c>
      <c r="G49" s="84">
        <f t="shared" si="2"/>
        <v>0.2</v>
      </c>
      <c r="H49" s="86"/>
    </row>
    <row r="50" spans="1:8" s="66" customFormat="1" ht="63" x14ac:dyDescent="0.25">
      <c r="A50" s="87" t="s">
        <v>54</v>
      </c>
      <c r="B50" s="92">
        <v>1</v>
      </c>
      <c r="C50" s="45" t="s">
        <v>14</v>
      </c>
      <c r="D50" s="93">
        <v>5</v>
      </c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42" x14ac:dyDescent="0.25">
      <c r="A51" s="87" t="s">
        <v>55</v>
      </c>
      <c r="B51" s="92">
        <v>1</v>
      </c>
      <c r="C51" s="45">
        <v>4</v>
      </c>
      <c r="D51" s="46">
        <v>1</v>
      </c>
      <c r="E51" s="67">
        <f>(D51*100)/C51</f>
        <v>25</v>
      </c>
      <c r="F51" s="47" t="str">
        <f>IF(E51&lt;=25,"5",IF(E51&lt;=26,"4", IF(E51&lt;=32,"3",IF(E51&lt;=43,"2","1"))))</f>
        <v>5</v>
      </c>
      <c r="G51" s="84">
        <f t="shared" si="2"/>
        <v>1</v>
      </c>
      <c r="H51" s="94"/>
    </row>
    <row r="52" spans="1:8" x14ac:dyDescent="0.25">
      <c r="A52" s="83" t="s">
        <v>56</v>
      </c>
      <c r="B52" s="88">
        <v>1</v>
      </c>
      <c r="C52" s="45">
        <v>1623</v>
      </c>
      <c r="D52" s="46">
        <v>1175</v>
      </c>
      <c r="E52" s="84">
        <f t="shared" ref="E52:E57" si="3">(D52*100)/C52</f>
        <v>72.396796056685147</v>
      </c>
      <c r="F52" s="47" t="str">
        <f>IF(E52&gt;=70,"5",IF(E52&gt;=65,"4", IF(E52&gt;=60,"3",IF(E52&gt;=55,"2","1"))))</f>
        <v>5</v>
      </c>
      <c r="G52" s="84">
        <f t="shared" si="2"/>
        <v>1</v>
      </c>
      <c r="H52" s="86"/>
    </row>
    <row r="53" spans="1:8" s="66" customFormat="1" ht="63" x14ac:dyDescent="0.25">
      <c r="A53" s="95" t="s">
        <v>69</v>
      </c>
      <c r="B53" s="88">
        <v>1</v>
      </c>
      <c r="C53" s="45">
        <v>7</v>
      </c>
      <c r="D53" s="46">
        <v>0</v>
      </c>
      <c r="E53" s="84">
        <f t="shared" si="3"/>
        <v>0</v>
      </c>
      <c r="F53" s="47" t="str">
        <f>IF(E53&gt;=30,"5",IF(E53&gt;=25,"4", IF(E53&gt;=20,"3",IF(E53&gt;=15,"2","1"))))</f>
        <v>1</v>
      </c>
      <c r="G53" s="84">
        <f t="shared" si="2"/>
        <v>0.2</v>
      </c>
      <c r="H53" s="86"/>
    </row>
    <row r="54" spans="1:8" ht="42" x14ac:dyDescent="0.25">
      <c r="A54" s="96" t="s">
        <v>57</v>
      </c>
      <c r="B54" s="25">
        <v>1</v>
      </c>
      <c r="C54" s="45">
        <v>36</v>
      </c>
      <c r="D54" s="93">
        <v>19</v>
      </c>
      <c r="E54" s="84">
        <f t="shared" si="3"/>
        <v>52.777777777777779</v>
      </c>
      <c r="F54" s="47" t="str">
        <f>IF(E54&gt;=20,"5",IF(E54&gt;=15,"4", IF(E54&gt;=10,"3",IF(E54&gt;=5,"2","1"))))</f>
        <v>5</v>
      </c>
      <c r="G54" s="84">
        <f t="shared" si="2"/>
        <v>1</v>
      </c>
      <c r="H54" s="54"/>
    </row>
    <row r="55" spans="1:8" s="66" customFormat="1" ht="42" x14ac:dyDescent="0.25">
      <c r="A55" s="87" t="s">
        <v>58</v>
      </c>
      <c r="B55" s="91">
        <v>1</v>
      </c>
      <c r="C55" s="45">
        <v>16984</v>
      </c>
      <c r="D55" s="46">
        <v>16111</v>
      </c>
      <c r="E55" s="84">
        <f t="shared" si="3"/>
        <v>94.859868111163451</v>
      </c>
      <c r="F55" s="47" t="str">
        <f>IF(E55&gt;=75,"5",IF(E55&gt;=70,"4", IF(E55&gt;=65,"3",IF(E55&gt;=60,"2","1"))))</f>
        <v>5</v>
      </c>
      <c r="G55" s="84">
        <f t="shared" si="2"/>
        <v>1</v>
      </c>
      <c r="H55" s="86"/>
    </row>
    <row r="56" spans="1:8" s="66" customFormat="1" ht="42" x14ac:dyDescent="0.25">
      <c r="A56" s="87" t="s">
        <v>59</v>
      </c>
      <c r="B56" s="91">
        <v>1</v>
      </c>
      <c r="C56" s="45">
        <v>37</v>
      </c>
      <c r="D56" s="46">
        <v>30</v>
      </c>
      <c r="E56" s="84">
        <f t="shared" si="3"/>
        <v>81.081081081081081</v>
      </c>
      <c r="F56" s="47" t="str">
        <f>IF(E56&gt;=80,"5",IF(E56&gt;=75,"4", IF(E56&gt;=70,"3",IF(E56&gt;=65,"2","1"))))</f>
        <v>5</v>
      </c>
      <c r="G56" s="84">
        <f t="shared" si="2"/>
        <v>1</v>
      </c>
      <c r="H56" s="86"/>
    </row>
    <row r="57" spans="1:8" s="66" customFormat="1" ht="63" x14ac:dyDescent="0.25">
      <c r="A57" s="87" t="s">
        <v>60</v>
      </c>
      <c r="B57" s="91">
        <v>1</v>
      </c>
      <c r="C57" s="45">
        <v>100</v>
      </c>
      <c r="D57" s="46">
        <v>100</v>
      </c>
      <c r="E57" s="84">
        <f t="shared" si="3"/>
        <v>100</v>
      </c>
      <c r="F57" s="47" t="str">
        <f>IF(E57&gt;=99,"5",IF(E57&gt;=97.01,"4", IF(E57&gt;=95.01,"3",IF(E57&gt;=92.01,"2","1"))))</f>
        <v>5</v>
      </c>
      <c r="G57" s="84">
        <f t="shared" si="2"/>
        <v>1</v>
      </c>
      <c r="H57" s="86"/>
    </row>
    <row r="58" spans="1:8" s="66" customFormat="1" ht="63" x14ac:dyDescent="0.25">
      <c r="A58" s="87" t="s">
        <v>61</v>
      </c>
      <c r="B58" s="91">
        <v>1</v>
      </c>
      <c r="C58" s="45">
        <v>100</v>
      </c>
      <c r="D58" s="49">
        <v>55.09</v>
      </c>
      <c r="E58" s="84">
        <f>(D58*100)/C58</f>
        <v>55.09</v>
      </c>
      <c r="F58" s="47" t="str">
        <f>IF(E58&gt;=80,"5",IF(E58&gt;=70,"4", IF(E58&gt;=60,"3",IF(E58&gt;=50,"2","1"))))</f>
        <v>2</v>
      </c>
      <c r="G58" s="84">
        <f t="shared" si="2"/>
        <v>0.4</v>
      </c>
      <c r="H58" s="86"/>
    </row>
    <row r="59" spans="1:8" s="66" customFormat="1" x14ac:dyDescent="0.25">
      <c r="A59" s="97" t="s">
        <v>62</v>
      </c>
      <c r="B59" s="91">
        <v>1</v>
      </c>
      <c r="C59" s="98">
        <v>5.75</v>
      </c>
      <c r="D59" s="49">
        <v>5.75</v>
      </c>
      <c r="E59" s="84">
        <f>(D59*100)/C59</f>
        <v>100</v>
      </c>
      <c r="F59" s="47" t="str">
        <f>IF(E59&lt;=10,"5",IF(E59&lt;=7,"4", IF(E59&lt;=4,"3",IF(E59&lt;=1,"2","1"))))</f>
        <v>1</v>
      </c>
      <c r="G59" s="84">
        <f t="shared" si="2"/>
        <v>0.2</v>
      </c>
      <c r="H59" s="86"/>
    </row>
    <row r="60" spans="1:8" s="66" customFormat="1" ht="63" x14ac:dyDescent="0.25">
      <c r="A60" s="87" t="s">
        <v>63</v>
      </c>
      <c r="B60" s="91">
        <v>1</v>
      </c>
      <c r="C60" s="45" t="s">
        <v>14</v>
      </c>
      <c r="D60" s="46">
        <v>5</v>
      </c>
      <c r="E60" s="47">
        <f>$D$60</f>
        <v>5</v>
      </c>
      <c r="F60" s="85" t="str">
        <f>IF(E60&gt;=5,"5",IF(E60&gt;=4,"4", IF(E60&gt;=3,"3",IF(E60&gt;=2,"2","1"))))</f>
        <v>5</v>
      </c>
      <c r="G60" s="84">
        <f t="shared" si="2"/>
        <v>1</v>
      </c>
      <c r="H60" s="86"/>
    </row>
    <row r="61" spans="1:8" s="76" customFormat="1" ht="24" customHeight="1" x14ac:dyDescent="0.25">
      <c r="A61" s="99" t="s">
        <v>64</v>
      </c>
      <c r="B61" s="100">
        <f>SUM(B43:B60)</f>
        <v>18</v>
      </c>
      <c r="C61" s="101"/>
      <c r="D61" s="102"/>
      <c r="E61" s="63"/>
      <c r="F61" s="103"/>
      <c r="G61" s="63">
        <f>SUM(G43:G55)</f>
        <v>9.4</v>
      </c>
      <c r="H61" s="104">
        <f>G61*100/B61</f>
        <v>52.222222222222221</v>
      </c>
    </row>
    <row r="62" spans="1:8" s="110" customFormat="1" ht="24.6" x14ac:dyDescent="0.25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.6" x14ac:dyDescent="0.25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.6" x14ac:dyDescent="0.25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 x14ac:dyDescent="0.25">
      <c r="A65" s="111"/>
      <c r="B65" s="3"/>
      <c r="C65" s="112"/>
      <c r="D65" s="4"/>
      <c r="E65" s="113"/>
      <c r="F65" s="113"/>
      <c r="G65" s="114"/>
      <c r="H65" s="113"/>
    </row>
    <row r="66" spans="1:8" s="76" customFormat="1" x14ac:dyDescent="0.25">
      <c r="A66" s="111"/>
      <c r="B66" s="3"/>
      <c r="C66" s="112"/>
      <c r="D66" s="4"/>
      <c r="E66" s="113"/>
      <c r="F66" s="113"/>
      <c r="G66" s="114"/>
      <c r="H66" s="113"/>
    </row>
    <row r="67" spans="1:8" s="76" customFormat="1" x14ac:dyDescent="0.25">
      <c r="A67" s="111"/>
      <c r="B67" s="3"/>
      <c r="C67" s="112"/>
      <c r="D67" s="4"/>
      <c r="E67" s="113"/>
      <c r="F67" s="113"/>
      <c r="G67" s="114"/>
      <c r="H67" s="113"/>
    </row>
    <row r="68" spans="1:8" s="76" customFormat="1" x14ac:dyDescent="0.25">
      <c r="A68" s="111"/>
      <c r="B68" s="3"/>
      <c r="C68" s="112"/>
      <c r="D68" s="4"/>
      <c r="E68" s="113"/>
      <c r="F68" s="113"/>
      <c r="G68" s="114"/>
      <c r="H68" s="113"/>
    </row>
    <row r="69" spans="1:8" s="76" customFormat="1" x14ac:dyDescent="0.25">
      <c r="A69" s="111"/>
      <c r="B69" s="3"/>
      <c r="C69" s="112"/>
      <c r="D69" s="4"/>
      <c r="E69" s="113"/>
      <c r="F69" s="113"/>
      <c r="G69" s="114"/>
      <c r="H69" s="113"/>
    </row>
    <row r="70" spans="1:8" s="76" customFormat="1" x14ac:dyDescent="0.25">
      <c r="A70" s="111"/>
      <c r="B70" s="3"/>
      <c r="C70" s="112"/>
      <c r="D70" s="4"/>
      <c r="E70" s="113"/>
      <c r="F70" s="113"/>
      <c r="G70" s="114"/>
      <c r="H70" s="113"/>
    </row>
    <row r="71" spans="1:8" s="76" customFormat="1" x14ac:dyDescent="0.25">
      <c r="A71" s="111"/>
      <c r="B71" s="3"/>
      <c r="C71" s="112"/>
      <c r="D71" s="4"/>
      <c r="E71" s="113"/>
      <c r="F71" s="113"/>
      <c r="G71" s="114"/>
      <c r="H71" s="113"/>
    </row>
    <row r="72" spans="1:8" s="76" customFormat="1" x14ac:dyDescent="0.25">
      <c r="A72" s="111"/>
      <c r="B72" s="3"/>
      <c r="C72" s="112"/>
      <c r="D72" s="4"/>
      <c r="E72" s="113"/>
      <c r="F72" s="113"/>
      <c r="G72" s="114"/>
      <c r="H72" s="113"/>
    </row>
    <row r="73" spans="1:8" s="76" customFormat="1" x14ac:dyDescent="0.25">
      <c r="A73" s="111"/>
      <c r="B73" s="3"/>
      <c r="C73" s="112"/>
      <c r="D73" s="4"/>
      <c r="E73" s="113"/>
      <c r="F73" s="113"/>
      <c r="G73" s="114"/>
      <c r="H73" s="113"/>
    </row>
    <row r="74" spans="1:8" s="76" customFormat="1" x14ac:dyDescent="0.25">
      <c r="A74" s="111"/>
      <c r="B74" s="3"/>
      <c r="C74" s="112"/>
      <c r="D74" s="4"/>
      <c r="E74" s="113"/>
      <c r="F74" s="113"/>
      <c r="G74" s="114"/>
      <c r="H74" s="113"/>
    </row>
    <row r="75" spans="1:8" s="76" customFormat="1" x14ac:dyDescent="0.25">
      <c r="A75" s="111"/>
      <c r="B75" s="3"/>
      <c r="C75" s="112"/>
      <c r="D75" s="4"/>
      <c r="E75" s="113"/>
      <c r="F75" s="113"/>
      <c r="G75" s="114"/>
      <c r="H75" s="113"/>
    </row>
    <row r="76" spans="1:8" s="76" customFormat="1" x14ac:dyDescent="0.25">
      <c r="A76" s="111"/>
      <c r="B76" s="3"/>
      <c r="C76" s="112"/>
      <c r="D76" s="4"/>
      <c r="E76" s="113"/>
      <c r="F76" s="113"/>
      <c r="G76" s="114"/>
      <c r="H76" s="113"/>
    </row>
    <row r="77" spans="1:8" s="76" customFormat="1" x14ac:dyDescent="0.25">
      <c r="A77" s="111"/>
      <c r="B77" s="3"/>
      <c r="C77" s="112"/>
      <c r="D77" s="4"/>
      <c r="E77" s="113"/>
      <c r="F77" s="113"/>
      <c r="G77" s="114"/>
      <c r="H77" s="113"/>
    </row>
    <row r="78" spans="1:8" s="76" customFormat="1" x14ac:dyDescent="0.25">
      <c r="A78" s="111"/>
      <c r="B78" s="3"/>
      <c r="C78" s="112"/>
      <c r="D78" s="4"/>
      <c r="E78" s="113"/>
      <c r="F78" s="113"/>
      <c r="G78" s="114"/>
      <c r="H78" s="113"/>
    </row>
    <row r="79" spans="1:8" s="76" customFormat="1" x14ac:dyDescent="0.25">
      <c r="A79" s="111"/>
      <c r="B79" s="3"/>
      <c r="C79" s="112"/>
      <c r="D79" s="4"/>
      <c r="E79" s="113"/>
      <c r="F79" s="113"/>
      <c r="G79" s="114"/>
      <c r="H79" s="113"/>
    </row>
    <row r="80" spans="1:8" s="76" customFormat="1" x14ac:dyDescent="0.25">
      <c r="A80" s="111"/>
      <c r="B80" s="3"/>
      <c r="C80" s="112"/>
      <c r="D80" s="4"/>
      <c r="E80" s="113"/>
      <c r="F80" s="113"/>
      <c r="G80" s="114"/>
      <c r="H80" s="113"/>
    </row>
    <row r="81" spans="1:8" s="76" customFormat="1" x14ac:dyDescent="0.25">
      <c r="A81" s="111"/>
      <c r="B81" s="3"/>
      <c r="C81" s="112"/>
      <c r="D81" s="4"/>
      <c r="E81" s="113"/>
      <c r="F81" s="113"/>
      <c r="G81" s="114"/>
      <c r="H81" s="113"/>
    </row>
    <row r="82" spans="1:8" s="76" customFormat="1" x14ac:dyDescent="0.25">
      <c r="A82" s="111"/>
      <c r="B82" s="3"/>
      <c r="C82" s="112"/>
      <c r="D82" s="4"/>
      <c r="E82" s="113"/>
      <c r="F82" s="113"/>
      <c r="G82" s="114"/>
      <c r="H82" s="113"/>
    </row>
    <row r="83" spans="1:8" s="76" customFormat="1" x14ac:dyDescent="0.25">
      <c r="A83" s="111"/>
      <c r="B83" s="3"/>
      <c r="C83" s="112"/>
      <c r="D83" s="4"/>
      <c r="E83" s="113"/>
      <c r="F83" s="113"/>
      <c r="G83" s="114"/>
      <c r="H83" s="113"/>
    </row>
    <row r="84" spans="1:8" s="76" customFormat="1" x14ac:dyDescent="0.25">
      <c r="A84" s="111"/>
      <c r="B84" s="3"/>
      <c r="C84" s="112"/>
      <c r="D84" s="4"/>
      <c r="E84" s="113"/>
      <c r="F84" s="113"/>
      <c r="G84" s="114"/>
      <c r="H84" s="113"/>
    </row>
    <row r="85" spans="1:8" s="76" customFormat="1" x14ac:dyDescent="0.25">
      <c r="A85" s="111"/>
      <c r="B85" s="3"/>
      <c r="C85" s="112"/>
      <c r="D85" s="4"/>
      <c r="E85" s="113"/>
      <c r="F85" s="113"/>
      <c r="G85" s="114"/>
      <c r="H85" s="113"/>
    </row>
    <row r="86" spans="1:8" s="76" customFormat="1" x14ac:dyDescent="0.25">
      <c r="A86" s="111"/>
      <c r="B86" s="3"/>
      <c r="C86" s="112"/>
      <c r="D86" s="4"/>
      <c r="E86" s="113"/>
      <c r="F86" s="113"/>
      <c r="G86" s="114"/>
      <c r="H86" s="113"/>
    </row>
    <row r="87" spans="1:8" s="76" customFormat="1" x14ac:dyDescent="0.25">
      <c r="A87" s="111"/>
      <c r="B87" s="3"/>
      <c r="C87" s="112"/>
      <c r="D87" s="4"/>
      <c r="E87" s="113"/>
      <c r="F87" s="113"/>
      <c r="G87" s="114"/>
      <c r="H87" s="113"/>
    </row>
    <row r="88" spans="1:8" s="76" customFormat="1" x14ac:dyDescent="0.25">
      <c r="A88" s="111"/>
      <c r="B88" s="3"/>
      <c r="C88" s="112"/>
      <c r="D88" s="4"/>
      <c r="E88" s="113"/>
      <c r="F88" s="113"/>
      <c r="G88" s="114"/>
      <c r="H88" s="113"/>
    </row>
    <row r="89" spans="1:8" s="76" customFormat="1" x14ac:dyDescent="0.25">
      <c r="A89" s="111"/>
      <c r="B89" s="3"/>
      <c r="C89" s="112"/>
      <c r="D89" s="4"/>
      <c r="E89" s="113"/>
      <c r="F89" s="113"/>
      <c r="G89" s="114"/>
      <c r="H89" s="113"/>
    </row>
    <row r="90" spans="1:8" s="76" customFormat="1" x14ac:dyDescent="0.25">
      <c r="A90" s="111"/>
      <c r="B90" s="3"/>
      <c r="C90" s="112"/>
      <c r="D90" s="4"/>
      <c r="E90" s="113"/>
      <c r="F90" s="113"/>
      <c r="G90" s="114"/>
      <c r="H90" s="113"/>
    </row>
    <row r="91" spans="1:8" s="76" customFormat="1" x14ac:dyDescent="0.25">
      <c r="A91" s="111"/>
      <c r="B91" s="3"/>
      <c r="C91" s="112"/>
      <c r="D91" s="4"/>
      <c r="E91" s="113"/>
      <c r="F91" s="113"/>
      <c r="G91" s="114"/>
      <c r="H91" s="113"/>
    </row>
    <row r="92" spans="1:8" s="76" customFormat="1" x14ac:dyDescent="0.25">
      <c r="A92" s="111"/>
      <c r="B92" s="3"/>
      <c r="C92" s="112"/>
      <c r="D92" s="4"/>
      <c r="E92" s="113"/>
      <c r="F92" s="113"/>
      <c r="G92" s="114"/>
      <c r="H92" s="113"/>
    </row>
    <row r="93" spans="1:8" s="76" customFormat="1" x14ac:dyDescent="0.25">
      <c r="A93" s="111"/>
      <c r="B93" s="3"/>
      <c r="C93" s="112"/>
      <c r="D93" s="4"/>
      <c r="E93" s="113"/>
      <c r="F93" s="113"/>
      <c r="G93" s="114"/>
      <c r="H93" s="113"/>
    </row>
    <row r="94" spans="1:8" s="76" customFormat="1" x14ac:dyDescent="0.25">
      <c r="A94" s="111"/>
      <c r="B94" s="3"/>
      <c r="C94" s="112"/>
      <c r="D94" s="4"/>
      <c r="E94" s="113"/>
      <c r="F94" s="113"/>
      <c r="G94" s="114"/>
      <c r="H94" s="113"/>
    </row>
    <row r="95" spans="1:8" s="76" customFormat="1" x14ac:dyDescent="0.25">
      <c r="A95" s="111"/>
      <c r="B95" s="3"/>
      <c r="C95" s="112"/>
      <c r="D95" s="4"/>
      <c r="E95" s="113"/>
      <c r="F95" s="113"/>
      <c r="G95" s="114"/>
      <c r="H95" s="113"/>
    </row>
    <row r="96" spans="1:8" s="76" customFormat="1" x14ac:dyDescent="0.25">
      <c r="A96" s="111"/>
      <c r="B96" s="3"/>
      <c r="C96" s="112"/>
      <c r="D96" s="4"/>
      <c r="E96" s="113"/>
      <c r="F96" s="113"/>
      <c r="G96" s="114"/>
      <c r="H96" s="113"/>
    </row>
    <row r="97" spans="1:8" s="76" customFormat="1" x14ac:dyDescent="0.25">
      <c r="A97" s="111"/>
      <c r="B97" s="3"/>
      <c r="C97" s="112"/>
      <c r="D97" s="4"/>
      <c r="E97" s="113"/>
      <c r="F97" s="113"/>
      <c r="G97" s="114"/>
      <c r="H97" s="113"/>
    </row>
    <row r="98" spans="1:8" s="76" customFormat="1" x14ac:dyDescent="0.25">
      <c r="A98" s="111"/>
      <c r="B98" s="3"/>
      <c r="C98" s="112"/>
      <c r="D98" s="4"/>
      <c r="E98" s="113"/>
      <c r="F98" s="113"/>
      <c r="G98" s="114"/>
      <c r="H98" s="113"/>
    </row>
    <row r="99" spans="1:8" s="76" customFormat="1" x14ac:dyDescent="0.25">
      <c r="A99" s="111"/>
      <c r="B99" s="3"/>
      <c r="C99" s="112"/>
      <c r="D99" s="4"/>
      <c r="E99" s="113"/>
      <c r="F99" s="113"/>
      <c r="G99" s="114"/>
      <c r="H99" s="113"/>
    </row>
    <row r="100" spans="1:8" s="76" customFormat="1" x14ac:dyDescent="0.25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 x14ac:dyDescent="0.25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 x14ac:dyDescent="0.25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 x14ac:dyDescent="0.25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 x14ac:dyDescent="0.25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 x14ac:dyDescent="0.25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 x14ac:dyDescent="0.25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 x14ac:dyDescent="0.25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 x14ac:dyDescent="0.25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 x14ac:dyDescent="0.25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 x14ac:dyDescent="0.25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 x14ac:dyDescent="0.25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 x14ac:dyDescent="0.25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 x14ac:dyDescent="0.25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 x14ac:dyDescent="0.25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 x14ac:dyDescent="0.25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 x14ac:dyDescent="0.25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 x14ac:dyDescent="0.25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 x14ac:dyDescent="0.25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 x14ac:dyDescent="0.25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 x14ac:dyDescent="0.25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 x14ac:dyDescent="0.25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 x14ac:dyDescent="0.25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 x14ac:dyDescent="0.25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 x14ac:dyDescent="0.25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 x14ac:dyDescent="0.25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 x14ac:dyDescent="0.25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 x14ac:dyDescent="0.25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 x14ac:dyDescent="0.25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 x14ac:dyDescent="0.25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 x14ac:dyDescent="0.25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 x14ac:dyDescent="0.25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 x14ac:dyDescent="0.25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 x14ac:dyDescent="0.25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 x14ac:dyDescent="0.25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 x14ac:dyDescent="0.25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 x14ac:dyDescent="0.25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 x14ac:dyDescent="0.25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 x14ac:dyDescent="0.25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 x14ac:dyDescent="0.25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 x14ac:dyDescent="0.25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 x14ac:dyDescent="0.25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 x14ac:dyDescent="0.25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 x14ac:dyDescent="0.25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 x14ac:dyDescent="0.25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 x14ac:dyDescent="0.25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 x14ac:dyDescent="0.25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 x14ac:dyDescent="0.25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 x14ac:dyDescent="0.25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 x14ac:dyDescent="0.25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 x14ac:dyDescent="0.25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 x14ac:dyDescent="0.25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 x14ac:dyDescent="0.25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 x14ac:dyDescent="0.25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 x14ac:dyDescent="0.25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 x14ac:dyDescent="0.25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 x14ac:dyDescent="0.25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 x14ac:dyDescent="0.25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 x14ac:dyDescent="0.25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 x14ac:dyDescent="0.25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 x14ac:dyDescent="0.25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 x14ac:dyDescent="0.25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 x14ac:dyDescent="0.25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 x14ac:dyDescent="0.25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 x14ac:dyDescent="0.25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 x14ac:dyDescent="0.25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 x14ac:dyDescent="0.25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 x14ac:dyDescent="0.25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 x14ac:dyDescent="0.25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 x14ac:dyDescent="0.25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 x14ac:dyDescent="0.25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 x14ac:dyDescent="0.25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 x14ac:dyDescent="0.25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 x14ac:dyDescent="0.25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 x14ac:dyDescent="0.25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 x14ac:dyDescent="0.25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 x14ac:dyDescent="0.25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 x14ac:dyDescent="0.25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 x14ac:dyDescent="0.25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 x14ac:dyDescent="0.25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 x14ac:dyDescent="0.25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 x14ac:dyDescent="0.25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 x14ac:dyDescent="0.25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 x14ac:dyDescent="0.25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 x14ac:dyDescent="0.25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 x14ac:dyDescent="0.25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 x14ac:dyDescent="0.25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 x14ac:dyDescent="0.25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 x14ac:dyDescent="0.25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 x14ac:dyDescent="0.25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 x14ac:dyDescent="0.25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 x14ac:dyDescent="0.25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 x14ac:dyDescent="0.25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 x14ac:dyDescent="0.25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 x14ac:dyDescent="0.25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 x14ac:dyDescent="0.25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 x14ac:dyDescent="0.25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 x14ac:dyDescent="0.25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 x14ac:dyDescent="0.25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 x14ac:dyDescent="0.25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 x14ac:dyDescent="0.25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 x14ac:dyDescent="0.25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 x14ac:dyDescent="0.25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 x14ac:dyDescent="0.25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 x14ac:dyDescent="0.25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 x14ac:dyDescent="0.25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 x14ac:dyDescent="0.25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 x14ac:dyDescent="0.25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 x14ac:dyDescent="0.25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 x14ac:dyDescent="0.25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 x14ac:dyDescent="0.25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 x14ac:dyDescent="0.25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 x14ac:dyDescent="0.25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 x14ac:dyDescent="0.25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 x14ac:dyDescent="0.25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 x14ac:dyDescent="0.25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 x14ac:dyDescent="0.25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 x14ac:dyDescent="0.25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 x14ac:dyDescent="0.25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 x14ac:dyDescent="0.25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 x14ac:dyDescent="0.25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 x14ac:dyDescent="0.25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 x14ac:dyDescent="0.25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 x14ac:dyDescent="0.25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 x14ac:dyDescent="0.25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 x14ac:dyDescent="0.25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 x14ac:dyDescent="0.25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 x14ac:dyDescent="0.25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 x14ac:dyDescent="0.25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 x14ac:dyDescent="0.25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 x14ac:dyDescent="0.25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 x14ac:dyDescent="0.25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 x14ac:dyDescent="0.25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 x14ac:dyDescent="0.25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 x14ac:dyDescent="0.25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 x14ac:dyDescent="0.25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 x14ac:dyDescent="0.25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 x14ac:dyDescent="0.25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 x14ac:dyDescent="0.25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 x14ac:dyDescent="0.25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 x14ac:dyDescent="0.25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 x14ac:dyDescent="0.25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 x14ac:dyDescent="0.25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 x14ac:dyDescent="0.25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 x14ac:dyDescent="0.25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 x14ac:dyDescent="0.25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 x14ac:dyDescent="0.25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 x14ac:dyDescent="0.25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 x14ac:dyDescent="0.25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 x14ac:dyDescent="0.25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 x14ac:dyDescent="0.25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 x14ac:dyDescent="0.25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 x14ac:dyDescent="0.25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 x14ac:dyDescent="0.25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 x14ac:dyDescent="0.25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 x14ac:dyDescent="0.25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 x14ac:dyDescent="0.25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 x14ac:dyDescent="0.25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 x14ac:dyDescent="0.25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 x14ac:dyDescent="0.25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 x14ac:dyDescent="0.25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 x14ac:dyDescent="0.25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 x14ac:dyDescent="0.25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 x14ac:dyDescent="0.25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 x14ac:dyDescent="0.25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 x14ac:dyDescent="0.25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 x14ac:dyDescent="0.25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 x14ac:dyDescent="0.25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 x14ac:dyDescent="0.25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 x14ac:dyDescent="0.25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 x14ac:dyDescent="0.25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 x14ac:dyDescent="0.25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 x14ac:dyDescent="0.25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 x14ac:dyDescent="0.25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 x14ac:dyDescent="0.25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 x14ac:dyDescent="0.25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 x14ac:dyDescent="0.25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 x14ac:dyDescent="0.25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 x14ac:dyDescent="0.25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 x14ac:dyDescent="0.25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 x14ac:dyDescent="0.25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 x14ac:dyDescent="0.25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 x14ac:dyDescent="0.25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 x14ac:dyDescent="0.25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 x14ac:dyDescent="0.25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 x14ac:dyDescent="0.25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 x14ac:dyDescent="0.25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 x14ac:dyDescent="0.25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 x14ac:dyDescent="0.25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 x14ac:dyDescent="0.25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 x14ac:dyDescent="0.25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 x14ac:dyDescent="0.25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 x14ac:dyDescent="0.25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 x14ac:dyDescent="0.25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 x14ac:dyDescent="0.25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 x14ac:dyDescent="0.25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 x14ac:dyDescent="0.25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 x14ac:dyDescent="0.25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 x14ac:dyDescent="0.25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 x14ac:dyDescent="0.25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 x14ac:dyDescent="0.25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 x14ac:dyDescent="0.25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 x14ac:dyDescent="0.25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 x14ac:dyDescent="0.25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 x14ac:dyDescent="0.25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 x14ac:dyDescent="0.25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 x14ac:dyDescent="0.25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 x14ac:dyDescent="0.25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 x14ac:dyDescent="0.25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 x14ac:dyDescent="0.25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 x14ac:dyDescent="0.25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 x14ac:dyDescent="0.25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 x14ac:dyDescent="0.25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 x14ac:dyDescent="0.25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 x14ac:dyDescent="0.25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 x14ac:dyDescent="0.25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 x14ac:dyDescent="0.25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 x14ac:dyDescent="0.25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 x14ac:dyDescent="0.25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 x14ac:dyDescent="0.25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 x14ac:dyDescent="0.25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 x14ac:dyDescent="0.25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 x14ac:dyDescent="0.25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 x14ac:dyDescent="0.25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 x14ac:dyDescent="0.25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 x14ac:dyDescent="0.25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 x14ac:dyDescent="0.25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 x14ac:dyDescent="0.25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 x14ac:dyDescent="0.25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 x14ac:dyDescent="0.25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 x14ac:dyDescent="0.25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 x14ac:dyDescent="0.25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 x14ac:dyDescent="0.25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 x14ac:dyDescent="0.25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 x14ac:dyDescent="0.25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 x14ac:dyDescent="0.25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 x14ac:dyDescent="0.25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 x14ac:dyDescent="0.25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 x14ac:dyDescent="0.25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 x14ac:dyDescent="0.25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 x14ac:dyDescent="0.25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 x14ac:dyDescent="0.25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 x14ac:dyDescent="0.25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 x14ac:dyDescent="0.25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 x14ac:dyDescent="0.25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 x14ac:dyDescent="0.25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 x14ac:dyDescent="0.25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 x14ac:dyDescent="0.25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 x14ac:dyDescent="0.25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 x14ac:dyDescent="0.25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 x14ac:dyDescent="0.25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 x14ac:dyDescent="0.25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 x14ac:dyDescent="0.25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 x14ac:dyDescent="0.25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 x14ac:dyDescent="0.25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 x14ac:dyDescent="0.25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 x14ac:dyDescent="0.25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 x14ac:dyDescent="0.25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 x14ac:dyDescent="0.25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 x14ac:dyDescent="0.25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 x14ac:dyDescent="0.25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 x14ac:dyDescent="0.25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 x14ac:dyDescent="0.25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 x14ac:dyDescent="0.25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 x14ac:dyDescent="0.25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 x14ac:dyDescent="0.25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 x14ac:dyDescent="0.25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 x14ac:dyDescent="0.25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 x14ac:dyDescent="0.25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 x14ac:dyDescent="0.25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 x14ac:dyDescent="0.25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 x14ac:dyDescent="0.25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 x14ac:dyDescent="0.25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 x14ac:dyDescent="0.25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 x14ac:dyDescent="0.25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 x14ac:dyDescent="0.25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 x14ac:dyDescent="0.25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 x14ac:dyDescent="0.25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 x14ac:dyDescent="0.25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 x14ac:dyDescent="0.25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 x14ac:dyDescent="0.25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 x14ac:dyDescent="0.25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 x14ac:dyDescent="0.25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 x14ac:dyDescent="0.25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 x14ac:dyDescent="0.25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 x14ac:dyDescent="0.25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 x14ac:dyDescent="0.25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 x14ac:dyDescent="0.25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 x14ac:dyDescent="0.25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 x14ac:dyDescent="0.25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 x14ac:dyDescent="0.25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 x14ac:dyDescent="0.25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 x14ac:dyDescent="0.25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 x14ac:dyDescent="0.25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 x14ac:dyDescent="0.25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 x14ac:dyDescent="0.25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 x14ac:dyDescent="0.25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 x14ac:dyDescent="0.25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 x14ac:dyDescent="0.25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 x14ac:dyDescent="0.25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 x14ac:dyDescent="0.25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 x14ac:dyDescent="0.25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 x14ac:dyDescent="0.25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 x14ac:dyDescent="0.25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 x14ac:dyDescent="0.25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 x14ac:dyDescent="0.25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 x14ac:dyDescent="0.25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 x14ac:dyDescent="0.25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 x14ac:dyDescent="0.25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 x14ac:dyDescent="0.25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 x14ac:dyDescent="0.25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 x14ac:dyDescent="0.25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 x14ac:dyDescent="0.25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 x14ac:dyDescent="0.25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 x14ac:dyDescent="0.25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 x14ac:dyDescent="0.25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 x14ac:dyDescent="0.25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 x14ac:dyDescent="0.25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 x14ac:dyDescent="0.25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 x14ac:dyDescent="0.25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 x14ac:dyDescent="0.25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 x14ac:dyDescent="0.25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 x14ac:dyDescent="0.25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 x14ac:dyDescent="0.25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 x14ac:dyDescent="0.25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 x14ac:dyDescent="0.25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IDEAPAD L340</cp:lastModifiedBy>
  <dcterms:created xsi:type="dcterms:W3CDTF">2021-03-17T05:18:00Z</dcterms:created>
  <dcterms:modified xsi:type="dcterms:W3CDTF">2021-03-26T03:15:43Z</dcterms:modified>
</cp:coreProperties>
</file>